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defaultThemeVersion="166925"/>
  <mc:AlternateContent xmlns:mc="http://schemas.openxmlformats.org/markup-compatibility/2006">
    <mc:Choice Requires="x15">
      <x15ac:absPath xmlns:x15ac="http://schemas.microsoft.com/office/spreadsheetml/2010/11/ac" url="/Users/admin/Desktop/EC55/0. EC55 P proposals/"/>
    </mc:Choice>
  </mc:AlternateContent>
  <xr:revisionPtr revIDLastSave="0" documentId="8_{810C6906-1F4D-034D-B58A-A9E64DB4E53A}" xr6:coauthVersionLast="47" xr6:coauthVersionMax="47" xr10:uidLastSave="{00000000-0000-0000-0000-000000000000}"/>
  <bookViews>
    <workbookView xWindow="0" yWindow="500" windowWidth="28800" windowHeight="1634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AE1" i="1" l="1" a="1"/>
  <c r="AE1" i="1" s="1"/>
  <c r="P1" i="1" l="1"/>
  <c r="AE2" i="1"/>
  <c r="AF2" i="1" s="1"/>
  <c r="P2" i="1" s="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<sst xmlns="http://schemas.openxmlformats.org/spreadsheetml/2006/main" count="205" uniqueCount="134">
  <si>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</si>
  <si>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</si>
  <si>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</si>
  <si>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</si>
  <si>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</si>
  <si>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</si>
  <si>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</si>
  <si>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</si>
  <si>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</si>
  <si>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</si>
  <si>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</si>
  <si>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</si>
  <si>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</si>
  <si>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</si>
  <si>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</si>
  <si>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</si>
  <si>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</si>
  <si>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</si>
  <si>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</si>
  <si>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</si>
  <si>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</si>
  <si>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</si>
  <si>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</si>
  <si>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</si>
  <si>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</si>
  <si>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</si>
  <si>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</si>
  <si>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</si>
  <si>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</si>
  <si>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</si>
  <si>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</si>
  <si>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</si>
  <si>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</si>
  <si>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</si>
  <si>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</si>
  <si>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</si>
  <si>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</si>
  <si>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</si>
  <si>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</si>
  <si>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</si>
  <si>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</si>
  <si>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</si>
  <si>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</si>
  <si>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</si>
  <si>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</si>
  <si>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</si>
  <si>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</si>
  <si>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</si>
  <si>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</si>
  <si>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</si>
  <si>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</si>
  <si>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</si>
  <si>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</si>
  <si>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</si>
  <si>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</si>
  <si>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</si>
  <si>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</si>
  <si>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</si>
  <si>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</si>
  <si>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</si>
  <si>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</si>
  <si>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</si>
  <si>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</si>
  <si>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</si>
  <si>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</si>
  <si>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</si>
  <si>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</si>
  <si>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</si>
  <si>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</si>
  <si>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</si>
  <si>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</si>
  <si>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</si>
  <si>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</si>
  <si>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</si>
  <si>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</si>
  <si>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</si>
  <si>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</si>
  <si>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</si>
  <si>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</si>
  <si>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</si>
  <si>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</si>
  <si>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</si>
  <si>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</si>
  <si>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</si>
  <si>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</si>
  <si>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</si>
  <si>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</si>
  <si>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</si>
  <si>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</si>
  <si>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</si>
  <si>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</si>
  <si>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</si>
  <si>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</si>
  <si>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</si>
  <si>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</si>
  <si>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</si>
  <si>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</si>
  <si>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</si>
  <si>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</si>
  <si>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</si>
  <si>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</si>
  <si>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</si>
  <si>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</si>
  <si>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</si>
  <si>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</si>
  <si>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</si>
  <si>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</si>
  <si>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</si>
  <si>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</si>
  <si>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</si>
  <si>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</si>
  <si>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</si>
  <si>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</si>
  <si>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</si>
  <si>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</si>
  <si>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</si>
  <si>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Monodnaviria</t>
  </si>
  <si>
    <t/>
  </si>
  <si>
    <t>Shotokuvirae</t>
  </si>
  <si>
    <t>Cressdnaviricota</t>
  </si>
  <si>
    <t>Repensiviricetes</t>
  </si>
  <si>
    <t>Geplafuvirales</t>
  </si>
  <si>
    <t>Geminiviridae</t>
  </si>
  <si>
    <t>Welwivirus</t>
  </si>
  <si>
    <t xml:space="preserve">Welwivirus welwitschiae </t>
  </si>
  <si>
    <t>BK061149</t>
  </si>
  <si>
    <t>Welwitschia mirabilis associated geminivirus A</t>
  </si>
  <si>
    <t>WMaGVA</t>
  </si>
  <si>
    <t>SRX9189731-A</t>
  </si>
  <si>
    <t>Welwivirus mirabilis</t>
  </si>
  <si>
    <t>BK061150</t>
  </si>
  <si>
    <t>Welwitschia mirabilis associated geminivirus B</t>
  </si>
  <si>
    <t>WMaGVB</t>
  </si>
  <si>
    <t>SRX9189731-B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</si>
</sst>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i/>
      <sz val="12"/>
      <color rgb="FFC00000"/>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1">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9" fillId="7" borderId="1" xfId="0" applyFont="1" applyFill="1" applyBorder="1"/>
    <xf numFmtId="0" fontId="31" fillId="7" borderId="1" xfId="0" applyFont="1" applyFill="1" applyBorder="1"/>
  </cellXfs>
  <cellStyles count="3">
    <cellStyle name="60% - Colore 3" xfId="1" builtinId="40"/>
    <cellStyle name="Collegamento ipertestuale" xfId="2" builtinId="8"/>
    <cellStyle name="Normale" xfId="0" builtinId="0"/>
  </cellStyles>
  <dxfs count="14">
    <dxf>
      <font>
        <color rgb="FF9C0006"/>
      </font>
      <fill>
        <patternFill>
          <bgColor rgb="FFFFC7CE"/>
        </patternFill>
      </fill>
    </dxf>
    <dxf>
      <font>
        <b/>
        <i val="0"/>
        <color rgb="FF7030A0"/>
      </font>
    </dxf>
    <dxf>
      <font>
        <color rgb="FF9C0006"/>
      </font>
      <fill>
        <patternFill>
          <bgColor rgb="FFFFC7CE"/>
        </patternFill>
      </fill>
    </dxf>
    <dxf>
      <font>
        <color rgb="FF9C0006"/>
      </font>
      <fill>
        <patternFill>
          <bgColor rgb="FFFFC7CE"/>
        </patternFill>
      </fill>
    </dxf>
    <dxf>
      <font>
        <b val="0"/>
        <i/>
      </font>
    </dxf>
    <dxf>
      <font>
        <b/>
        <i val="0"/>
        <color rgb="FF7030A0"/>
      </font>
    </dxf>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val="0"/>
        <i/>
      </font>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13"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23"/>
  <sheetViews>
    <sheetView tabSelected="1" zoomScale="77" zoomScaleNormal="77" workbookViewId="0">
      <pane ySplit="4" topLeftCell="A5" activePane="bottomLeft" state="frozen"/>
      <selection pane="bottomLeft" activeCell="Z14" sqref="Z14"/>
    </sheetView>
  </sheetViews>
  <sheetFormatPr baseColWidth="10"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9" width="10.83203125" style="14"/>
    <col min="30" max="30" width="10.83203125" style="26"/>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6" t="s">
        <v>112</v>
      </c>
      <c r="C1" s="46"/>
      <c r="D1" s="46"/>
      <c r="E1" s="47" t="str">
        <f ca="1">IF(LEN(cellFilenameFormatErrors)=0,LEFT(cellBaseFilename,9),"Code is automatically derived from the filename: 'YEAR.###X.[STATUS.][v#.]DESCRIPTION.xlsx', X=SC code")</f>
        <v>2023.014P</v>
      </c>
      <c r="F1" s="47"/>
      <c r="G1" s="47"/>
      <c r="H1" s="47"/>
      <c r="I1" s="47"/>
      <c r="J1" s="47"/>
      <c r="K1" s="47"/>
      <c r="L1" s="47"/>
      <c r="M1" s="47"/>
      <c r="N1" s="47"/>
      <c r="O1" s="47"/>
      <c r="P1" s="37"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8"/>
      <c r="R1" s="38"/>
      <c r="S1" s="38"/>
      <c r="T1" s="38"/>
      <c r="U1" s="38"/>
      <c r="V1" s="38"/>
      <c r="W1" s="38"/>
      <c r="X1" s="38"/>
      <c r="Y1" s="38"/>
      <c r="Z1" s="38"/>
      <c r="AA1" s="38"/>
      <c r="AB1" s="38"/>
      <c r="AC1" s="38"/>
      <c r="AD1" s="29" t="s">
        <v>28</v>
      </c>
      <c r="AE1" s="25" t="str" cm="1">
        <f t="array" aca="1" ref="AE1" ca="1">MID(CELL("filename",'Proposal Template'!$B$1),SEARCH("[",CELL("filename",'Proposal Template'!$B$1))+1, SEARCH("]",CELL("filename",'Proposal Template'!$B$1))-SEARCH("[",CELL("filename",'Proposal Template'!$B$1))-1)</f>
        <v>2023.014P.N.v1.Geminiviridae_1ng_2nsp.xlsx</v>
      </c>
      <c r="AF1" s="23"/>
      <c r="AG1" s="16"/>
      <c r="AH1" s="16"/>
      <c r="AI1" s="16"/>
      <c r="AJ1" s="16"/>
      <c r="AK1" s="16"/>
      <c r="AL1" s="16"/>
      <c r="AM1" s="16"/>
      <c r="AN1" s="16"/>
      <c r="AO1"/>
    </row>
    <row r="2" spans="1:41" ht="19" x14ac:dyDescent="0.25">
      <c r="A2" s="18" t="s">
        <v>113</v>
      </c>
      <c r="B2" s="46" t="s">
        <v>111</v>
      </c>
      <c r="C2" s="46"/>
      <c r="D2" s="46"/>
      <c r="E2" s="48"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Plant virus (P) proposals</v>
      </c>
      <c r="F2" s="48"/>
      <c r="G2" s="48"/>
      <c r="H2" s="48"/>
      <c r="I2" s="48"/>
      <c r="J2" s="48"/>
      <c r="K2" s="48"/>
      <c r="L2" s="48"/>
      <c r="M2" s="48"/>
      <c r="N2" s="48"/>
      <c r="O2" s="48"/>
      <c r="P2" s="39" t="str">
        <f ca="1">_xlfn.CONCAT(
IF(NOT(ISERROR(AF2)),"","Study Section code ('"&amp;AE2&amp;"') is not valid; ")
)</f>
        <v/>
      </c>
      <c r="Q2" s="40"/>
      <c r="R2" s="40"/>
      <c r="S2" s="40"/>
      <c r="T2" s="40"/>
      <c r="U2" s="40"/>
      <c r="V2" s="40"/>
      <c r="W2" s="40"/>
      <c r="X2" s="40"/>
      <c r="Y2" s="40"/>
      <c r="Z2" s="40"/>
      <c r="AA2" s="40"/>
      <c r="AB2" s="40"/>
      <c r="AC2" s="40"/>
      <c r="AD2" s="30" t="s">
        <v>28</v>
      </c>
      <c r="AE2" s="24" t="str">
        <f ca="1">MID(AE1,9,1)</f>
        <v>P</v>
      </c>
      <c r="AF2" s="24" t="str">
        <f ca="1">VLOOKUP(AE2,studySectionCodeLUT,2,FALSE)</f>
        <v>Plant virus (P) proposals</v>
      </c>
      <c r="AG2" s="3"/>
      <c r="AH2" s="3"/>
      <c r="AI2" s="3"/>
      <c r="AJ2" s="3"/>
      <c r="AK2" s="3"/>
      <c r="AL2" s="3"/>
      <c r="AM2" s="3"/>
      <c r="AN2" s="3"/>
    </row>
    <row r="3" spans="1:41" ht="36" customHeight="1" x14ac:dyDescent="0.2">
      <c r="A3" s="41" t="s">
        <v>21</v>
      </c>
      <c r="B3" s="41"/>
      <c r="C3" s="41"/>
      <c r="D3" s="41"/>
      <c r="E3" s="41"/>
      <c r="F3" s="41"/>
      <c r="G3" s="41"/>
      <c r="H3" s="41"/>
      <c r="I3" s="41"/>
      <c r="J3" s="41"/>
      <c r="K3" s="41"/>
      <c r="L3" s="41"/>
      <c r="M3" s="41"/>
      <c r="N3" s="41"/>
      <c r="O3" s="41"/>
      <c r="P3" s="42" t="s">
        <v>22</v>
      </c>
      <c r="Q3" s="42"/>
      <c r="R3" s="42"/>
      <c r="S3" s="42"/>
      <c r="T3" s="42"/>
      <c r="U3" s="42"/>
      <c r="V3" s="42"/>
      <c r="W3" s="42"/>
      <c r="X3" s="42"/>
      <c r="Y3" s="42"/>
      <c r="Z3" s="42"/>
      <c r="AA3" s="42"/>
      <c r="AB3" s="42"/>
      <c r="AC3" s="42"/>
      <c r="AD3" s="42"/>
      <c r="AE3" s="43" t="s">
        <v>110</v>
      </c>
      <c r="AF3" s="44"/>
      <c r="AG3" s="44"/>
      <c r="AH3" s="44"/>
      <c r="AI3" s="44"/>
      <c r="AJ3" s="44"/>
      <c r="AK3" s="45"/>
      <c r="AL3" s="35" t="s">
        <v>109</v>
      </c>
      <c r="AM3" s="36"/>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34" t="s">
        <v>116</v>
      </c>
      <c r="Q5" s="34" t="s">
        <v>117</v>
      </c>
      <c r="R5" s="34" t="s">
        <v>118</v>
      </c>
      <c r="S5" s="34" t="s">
        <v>117</v>
      </c>
      <c r="T5" s="34" t="s">
        <v>119</v>
      </c>
      <c r="U5" s="34" t="s">
        <v>117</v>
      </c>
      <c r="V5" s="34" t="s">
        <v>120</v>
      </c>
      <c r="W5" s="34" t="s">
        <v>117</v>
      </c>
      <c r="X5" s="34" t="s">
        <v>121</v>
      </c>
      <c r="Y5" s="34" t="s">
        <v>117</v>
      </c>
      <c r="Z5" s="34" t="s">
        <v>122</v>
      </c>
      <c r="AA5" s="34" t="s">
        <v>117</v>
      </c>
      <c r="AB5" s="50" t="s">
        <v>123</v>
      </c>
      <c r="AL5" s="15" t="s">
        <v>27</v>
      </c>
      <c r="AM5" s="15" t="s">
        <v>35</v>
      </c>
    </row>
    <row r="6" spans="1:41" x14ac:dyDescent="0.2">
      <c r="P6" s="34" t="s">
        <v>116</v>
      </c>
      <c r="Q6" s="34" t="s">
        <v>117</v>
      </c>
      <c r="R6" s="34" t="s">
        <v>118</v>
      </c>
      <c r="S6" s="34" t="s">
        <v>117</v>
      </c>
      <c r="T6" s="34" t="s">
        <v>119</v>
      </c>
      <c r="U6" s="34" t="s">
        <v>117</v>
      </c>
      <c r="V6" s="34" t="s">
        <v>120</v>
      </c>
      <c r="W6" s="34" t="s">
        <v>117</v>
      </c>
      <c r="X6" s="34" t="s">
        <v>121</v>
      </c>
      <c r="Y6" s="34" t="s">
        <v>117</v>
      </c>
      <c r="Z6" s="34" t="s">
        <v>122</v>
      </c>
      <c r="AA6" s="34" t="s">
        <v>117</v>
      </c>
      <c r="AB6" s="34" t="s">
        <v>123</v>
      </c>
      <c r="AC6" s="14" t="s">
        <v>117</v>
      </c>
      <c r="AD6" s="14" t="s">
        <v>124</v>
      </c>
      <c r="AE6" s="4" t="s">
        <v>125</v>
      </c>
      <c r="AF6" s="4" t="s">
        <v>126</v>
      </c>
      <c r="AG6" s="4" t="s">
        <v>127</v>
      </c>
      <c r="AH6" s="4" t="s">
        <v>128</v>
      </c>
      <c r="AI6" s="4" t="s">
        <v>24</v>
      </c>
      <c r="AJ6" s="4" t="s">
        <v>100</v>
      </c>
      <c r="AK6" s="4" t="s">
        <v>56</v>
      </c>
      <c r="AL6" s="15" t="s">
        <v>27</v>
      </c>
      <c r="AM6" s="15" t="s">
        <v>28</v>
      </c>
    </row>
    <row r="7" spans="1:41" x14ac:dyDescent="0.2">
      <c r="P7" s="14" t="s">
        <v>116</v>
      </c>
      <c r="Q7" s="14" t="s">
        <v>117</v>
      </c>
      <c r="R7" s="14" t="s">
        <v>118</v>
      </c>
      <c r="S7" s="14" t="s">
        <v>117</v>
      </c>
      <c r="T7" s="14" t="s">
        <v>119</v>
      </c>
      <c r="U7" s="14" t="s">
        <v>117</v>
      </c>
      <c r="V7" s="14" t="s">
        <v>120</v>
      </c>
      <c r="W7" s="14" t="s">
        <v>117</v>
      </c>
      <c r="X7" s="14" t="s">
        <v>121</v>
      </c>
      <c r="Y7" s="14" t="s">
        <v>117</v>
      </c>
      <c r="Z7" s="14" t="s">
        <v>122</v>
      </c>
      <c r="AA7" s="14" t="s">
        <v>117</v>
      </c>
      <c r="AB7" s="14" t="s">
        <v>123</v>
      </c>
      <c r="AC7" s="14" t="s">
        <v>117</v>
      </c>
      <c r="AD7" s="14" t="s">
        <v>129</v>
      </c>
      <c r="AE7" s="4" t="s">
        <v>130</v>
      </c>
      <c r="AF7" s="4" t="s">
        <v>131</v>
      </c>
      <c r="AG7" s="4" t="s">
        <v>132</v>
      </c>
      <c r="AH7" s="4" t="s">
        <v>133</v>
      </c>
      <c r="AI7" s="4" t="s">
        <v>24</v>
      </c>
      <c r="AJ7" s="4" t="s">
        <v>100</v>
      </c>
      <c r="AK7" s="4" t="s">
        <v>56</v>
      </c>
      <c r="AL7" s="15" t="s">
        <v>27</v>
      </c>
      <c r="AM7" s="15" t="s">
        <v>28</v>
      </c>
    </row>
    <row r="23" spans="29:29" x14ac:dyDescent="0.2">
      <c r="AC23" s="49"/>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7:AD1048576 A1:AD4 A5:O6">
    <cfRule type="expression" dxfId="12" priority="10">
      <formula>ROW(A1)&gt;5</formula>
    </cfRule>
  </conditionalFormatting>
  <conditionalFormatting sqref="P1:P4 Q3:AC4 P6:AC1048574">
    <cfRule type="expression" dxfId="11" priority="12">
      <formula>AND(NOT(ISBLANK(P1)),COUNTA(Q1:$AD1)=0)</formula>
    </cfRule>
  </conditionalFormatting>
  <conditionalFormatting sqref="P5:AB5">
    <cfRule type="expression" dxfId="10" priority="1">
      <formula>ROW(P5)&gt;5</formula>
    </cfRule>
    <cfRule type="containsText" dxfId="9" priority="2" operator="containsText" text=" ">
      <formula>NOT(ISERROR(SEARCH(" ",P5)))</formula>
    </cfRule>
    <cfRule type="expression" dxfId="8" priority="3">
      <formula>AND(NOT(ISBLANK(P5)),COUNTA(Q5:$AD5)=0)</formula>
    </cfRule>
  </conditionalFormatting>
  <conditionalFormatting sqref="P4:AC4">
    <cfRule type="containsText" dxfId="7" priority="11" operator="containsText" text=" ">
      <formula>NOT(ISERROR(SEARCH(" ",P4)))</formula>
    </cfRule>
  </conditionalFormatting>
  <conditionalFormatting sqref="P6:AC1048576">
    <cfRule type="containsText" dxfId="6" priority="8" operator="containsText" text=" ">
      <formula>NOT(ISERROR(SEARCH(" ",P6)))</formula>
    </cfRule>
  </conditionalFormatting>
  <conditionalFormatting sqref="P1048575:AC1048576">
    <cfRule type="expression" dxfId="5" priority="31">
      <formula>AND(NOT(ISBLANK(P1048575)),COUNTA(Q1048575:$AD1048576)=0)</formula>
    </cfRule>
  </conditionalFormatting>
  <conditionalFormatting sqref="P6:AD7">
    <cfRule type="expression" dxfId="4" priority="4">
      <formula>ROW(P6)&gt;5</formula>
    </cfRule>
  </conditionalFormatting>
  <conditionalFormatting sqref="AD1:AD4 AD8:AD1048576">
    <cfRule type="expression" dxfId="3" priority="26">
      <formula>NOT(OR(OR(AD1="",AD1="Species"),_xlfn.CONCAT(AB1," ")=LEFT(AD1,LEN(AB1)+1)))</formula>
    </cfRule>
  </conditionalFormatting>
  <conditionalFormatting sqref="AD6:AD7">
    <cfRule type="containsText" dxfId="2" priority="5" operator="containsText" text=" ">
      <formula>NOT(ISERROR(SEARCH(" ",AD6)))</formula>
    </cfRule>
    <cfRule type="expression" dxfId="1" priority="6">
      <formula>AND(NOT(ISBLANK(AD6)),COUNTA($AD6:AE6)=0)</formula>
    </cfRule>
  </conditionalFormatting>
  <conditionalFormatting sqref="AM4:AM1048576">
    <cfRule type="expression" dxfId="0" priority="28">
      <formula>NOT(AM4=proposedRank)</formula>
    </cfRule>
  </conditionalFormatting>
  <dataValidations count="5">
    <dataValidation type="custom" allowBlank="1" showInputMessage="1" showErrorMessage="1" errorTitle="Binomial Naming" error="Species name must start with the name of it's genus." promptTitle="binomial" sqref="AD1:AD3 AD8 AD12:AD1048576" xr:uid="{E72F3FEA-41C8-5546-9948-D16139E869AC}">
      <formula1>OR(LEFT(AD1048573,LEN(AB1048573))=AB1048573,AD1048573="Species")</formula1>
    </dataValidation>
    <dataValidation type="custom" allowBlank="1" showInputMessage="1" showErrorMessage="1" errorTitle="Binomial Naming" error="Species name must start with the name of it's genus." promptTitle="binomial" sqref="AD4" xr:uid="{5F51D2DE-3A2E-8E4F-A16C-7CE69910A93D}">
      <formula1>OR(LEFT(#REF!,LEN(#REF!))=#REF!,#REF!="Species")</formula1>
    </dataValidation>
    <dataValidation allowBlank="1" showErrorMessage="1" errorTitle="No spaces allowed" error="Taxon names above the rank of species may NOT contain spaces." promptTitle="No spaces allowed" prompt="Taxon names above the rank of species may NOT contain spaces." sqref="P1:P4 Q3:AC4 P6:AC1048576 P5:AB5" xr:uid="{1AD56BC3-9FEA-F94E-AA0E-DEA23FACF061}"/>
    <dataValidation type="custom" allowBlank="1" showInputMessage="1" showErrorMessage="1" errorTitle="Binomial Naming" error="Species name must start with the name of it's genus." promptTitle="binomial" sqref="AD9:AD10" xr:uid="{6D34BB9C-8749-8442-80FC-1A286F459768}">
      <formula1>OR(LEFT(AD6,LEN(AB6))=AB6,AD6="Species")</formula1>
    </dataValidation>
    <dataValidation type="custom" allowBlank="1" showInputMessage="1" showErrorMessage="1" errorTitle="Binomial Naming" error="Species name must start with the name of it's genus." promptTitle="binomial" sqref="AD11" xr:uid="{9EFD3E52-BDED-1740-B18A-3FD84CE5E299}">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92E0CE0D-53FB-0B4C-9DE8-9C3DDF99CB0F}">
          <x14:formula1>
            <xm:f>'Menu Items (Do not change)'!$E:$E</xm:f>
          </x14:formula1>
          <xm:sqref>AM4:AM1048576 AM1:AM2</xm:sqref>
        </x14:dataValidation>
        <x14:dataValidation type="list" errorStyle="warning" allowBlank="1" showInputMessage="1" showErrorMessage="1" xr:uid="{493798BA-EB9D-1245-AD8D-1AC03C24FE5A}">
          <x14:formula1>
            <xm:f>'Menu Items (Do not change)'!$D:$D</xm:f>
          </x14:formula1>
          <xm:sqref>AL4:AL1048576 AL1:AL2</xm:sqref>
        </x14:dataValidation>
        <x14:dataValidation type="list" allowBlank="1" showInputMessage="1" showErrorMessage="1" xr:uid="{ECF7E600-8162-7545-8CD5-D30D2AEE082D}">
          <x14:formula1>
            <xm:f>'Menu Items (Do not change)'!$A:$A</xm:f>
          </x14:formula1>
          <xm:sqref>AI1:AI1048576</xm:sqref>
        </x14:dataValidation>
        <x14:dataValidation type="list" allowBlank="1" showInputMessage="1" showErrorMessage="1" xr:uid="{4F610DEA-4900-5B4B-A75D-1271859910D7}">
          <x14:formula1>
            <xm:f>'Menu Items (Do not change)'!$B:$B</xm:f>
          </x14:formula1>
          <xm:sqref>AJ1:AJ1048576</xm:sqref>
        </x14:dataValidation>
        <x14:dataValidation type="list" allowBlank="1" showInputMessage="1" showErrorMessage="1" xr:uid="{AD544BA9-47ED-C244-9F5E-B60F19DC9E6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3</vt:i4>
      </vt:variant>
      <vt:variant>
        <vt:lpstr>Intervalli denominati</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Luisa Rubino</cp:lastModifiedBy>
  <dcterms:created xsi:type="dcterms:W3CDTF">2023-02-08T19:24:03Z</dcterms:created>
  <dcterms:modified xsi:type="dcterms:W3CDTF">2023-10-26T22:22:40Z</dcterms:modified>
</cp:coreProperties>
</file>