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Data Drive\Data\Project\ICTV\Proposals Secretary\Taxonomy proposals\TPs 2025\F_Revised\"/>
    </mc:Choice>
  </mc:AlternateContent>
  <xr:revisionPtr revIDLastSave="0" documentId="13_ncr:1_{C9966FA2-21F0-4A30-B7F3-037519A0CDB3}" xr6:coauthVersionLast="47" xr6:coauthVersionMax="47" xr10:uidLastSave="{00000000-0000-0000-0000-000000000000}"/>
  <bookViews>
    <workbookView xWindow="-108" yWindow="-108" windowWidth="23256" windowHeight="12456" activeTab="1" xr2:uid="{94A59F7B-7A42-3941-BED7-E7ACB004C4FA}"/>
  </bookViews>
  <sheets>
    <sheet name="Instructions" sheetId="3" r:id="rId1"/>
    <sheet name="Proposal Template" sheetId="1" r:id="rId2"/>
    <sheet name="Menu Items (Do not change)" sheetId="2" r:id="rId3"/>
  </sheets>
  <externalReferences>
    <externalReference r:id="rId4"/>
  </externalReference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48" i="1" l="1"/>
  <c r="AH47" i="1"/>
  <c r="AH45" i="1"/>
  <c r="AH44" i="1"/>
  <c r="AH43" i="1"/>
  <c r="AH42" i="1"/>
  <c r="AH40" i="1"/>
  <c r="AH39" i="1"/>
  <c r="AH38" i="1"/>
  <c r="AH37" i="1"/>
  <c r="AH35" i="1"/>
  <c r="AH34" i="1"/>
  <c r="AH33" i="1"/>
  <c r="AH32" i="1"/>
  <c r="AH31" i="1"/>
  <c r="AH30" i="1"/>
  <c r="AH29" i="1"/>
  <c r="AH28" i="1"/>
  <c r="AH27" i="1"/>
  <c r="AH26" i="1"/>
  <c r="AH25" i="1"/>
  <c r="AH24" i="1"/>
  <c r="AH23" i="1"/>
  <c r="AH21" i="1"/>
  <c r="AH20" i="1"/>
  <c r="AH19" i="1"/>
  <c r="AH18" i="1"/>
  <c r="AH17" i="1"/>
  <c r="AH16" i="1"/>
  <c r="AH15" i="1"/>
  <c r="AH14" i="1"/>
  <c r="AH13" i="1"/>
  <c r="AH12" i="1"/>
  <c r="AH9" i="1"/>
  <c r="AH8" i="1"/>
  <c r="AE1" i="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<sst xmlns="http://schemas.openxmlformats.org/spreadsheetml/2006/main" count="849" uniqueCount="293">
  <si>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</si>
  <si>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</si>
  <si>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</si>
  <si>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</si>
  <si>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</si>
  <si>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</si>
  <si>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</si>
  <si>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</si>
  <si>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</si>
  <si>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</si>
  <si>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</si>
  <si>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</si>
  <si>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</si>
  <si>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</si>
  <si>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</si>
  <si>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</si>
  <si>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</si>
  <si>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</si>
  <si>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</si>
  <si>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</si>
  <si>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</si>
  <si>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</si>
  <si>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</si>
  <si>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</si>
  <si>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</si>
  <si>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</si>
  <si>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</si>
  <si>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</si>
  <si>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</si>
  <si>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</si>
  <si>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</si>
  <si>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</si>
  <si>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</si>
  <si>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</si>
  <si>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</si>
  <si>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</si>
  <si>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</si>
  <si>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</si>
  <si>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</si>
  <si>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</si>
  <si>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</si>
  <si>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</si>
  <si>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</si>
  <si>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</si>
  <si>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</si>
  <si>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</si>
  <si>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</si>
  <si>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</si>
  <si>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</si>
  <si>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</si>
  <si>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</si>
  <si>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</si>
  <si>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</si>
  <si>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</si>
  <si>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</si>
  <si>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</si>
  <si>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</si>
  <si>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</si>
  <si>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</si>
  <si>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</si>
  <si>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</si>
  <si>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</si>
  <si>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</si>
  <si>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</si>
  <si>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</si>
  <si>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</si>
  <si>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</si>
  <si>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</si>
  <si>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</si>
  <si>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</si>
  <si>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</si>
  <si>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</si>
  <si>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</si>
  <si>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</si>
  <si>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</si>
  <si>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</si>
  <si>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</si>
  <si>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</si>
  <si>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</si>
  <si>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</si>
  <si>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</si>
  <si>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</si>
  <si>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</si>
  <si>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</si>
  <si>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</si>
  <si>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</si>
  <si>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</si>
  <si>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</si>
  <si>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</si>
  <si>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</si>
  <si>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</si>
  <si>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</si>
  <si>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</si>
  <si>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</si>
  <si>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</si>
  <si>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</si>
  <si>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</si>
  <si>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</si>
  <si>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</si>
  <si>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</si>
  <si>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</si>
  <si>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</si>
  <si>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</si>
  <si>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</si>
  <si>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</si>
  <si>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</si>
  <si>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</si>
  <si>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</si>
  <si>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</si>
  <si>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</si>
  <si>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</si>
  <si>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</si>
  <si>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</si>
  <si>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</si>
  <si>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</si>
  <si>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</si>
  <si>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Riboviria</t>
  </si>
  <si>
    <t>Orthornavirae</t>
  </si>
  <si>
    <t>Kitrinoviricota</t>
  </si>
  <si>
    <t>Tolucaviricetes</t>
  </si>
  <si>
    <t>Tolivirales</t>
  </si>
  <si>
    <t>Ambiguiviridae</t>
  </si>
  <si>
    <t>Alphambiguivirus</t>
  </si>
  <si>
    <t>Alphambiguivirus alternariae</t>
  </si>
  <si>
    <t>ON843758</t>
  </si>
  <si>
    <t>Alternaria dianthicola umbra-like virus 1</t>
  </si>
  <si>
    <t>AdULV1</t>
  </si>
  <si>
    <t>Alphambiguivirus botriensis</t>
  </si>
  <si>
    <t>OP289104</t>
  </si>
  <si>
    <t>Botrytis cinerea umbra-like virus 2</t>
  </si>
  <si>
    <t>BcULV2</t>
  </si>
  <si>
    <t>Alphambiguivirus colletotrichae</t>
  </si>
  <si>
    <t>MW218984</t>
  </si>
  <si>
    <t>Colletotrichum higginsianum ssRNA virus 1</t>
  </si>
  <si>
    <t>ChRV1</t>
  </si>
  <si>
    <t>Alphambiguivirus curvulariae</t>
  </si>
  <si>
    <t>PQ684999</t>
  </si>
  <si>
    <t>Curvularia lunata RNA virus 1</t>
  </si>
  <si>
    <t>ClRV1</t>
  </si>
  <si>
    <t>Alphambiguivirus diaporthensis</t>
  </si>
  <si>
    <t>AF142094</t>
  </si>
  <si>
    <t>Diaporthe RNA virus</t>
  </si>
  <si>
    <t>DRV</t>
  </si>
  <si>
    <t>Alphambiguivirus diplodiae</t>
  </si>
  <si>
    <t>OM837806</t>
  </si>
  <si>
    <t>Diplodia seriata ambiguivirus 1</t>
  </si>
  <si>
    <t>DsAV1</t>
  </si>
  <si>
    <t>Alphambiguivirus alphaerysiphae</t>
  </si>
  <si>
    <t>MN627469</t>
  </si>
  <si>
    <t>Erysiphe necator associated ambiguivirus 2</t>
  </si>
  <si>
    <t>EnaAV2</t>
  </si>
  <si>
    <t>Alphambiguivirus betaerysphae</t>
  </si>
  <si>
    <t>MN627481</t>
  </si>
  <si>
    <t>Erysiphe necator associated ambiguivirus 3</t>
  </si>
  <si>
    <t>EnaAV3</t>
  </si>
  <si>
    <t>Alphambiguivirus gammaerysiphae</t>
  </si>
  <si>
    <t>MN627470</t>
  </si>
  <si>
    <t>Erysiphe necator associated umbra-like virus 4</t>
  </si>
  <si>
    <t>EnaULV4</t>
  </si>
  <si>
    <t>Alphambiguivirus deltaerysiphae</t>
  </si>
  <si>
    <t>MN609869</t>
  </si>
  <si>
    <t>Erysiphales associated ambiguivirus 1</t>
  </si>
  <si>
    <t>EraAV1</t>
  </si>
  <si>
    <t>Alphambiguivirus alphasetosphaerae</t>
  </si>
  <si>
    <t>MK279508</t>
  </si>
  <si>
    <t>Setosphaeria turcica ambiguivirus 1</t>
  </si>
  <si>
    <t>StAV1</t>
  </si>
  <si>
    <t>Alphambiguivirus fusarii</t>
  </si>
  <si>
    <t>PP971521</t>
  </si>
  <si>
    <t>Fusarium culmorum ambiguivirus 1</t>
  </si>
  <si>
    <t>FcAV1</t>
  </si>
  <si>
    <t>Alphambiguivirus guiyanense</t>
  </si>
  <si>
    <t>OM514409</t>
  </si>
  <si>
    <t>Guiyang tombus-like virus 3</t>
  </si>
  <si>
    <t>GuTLV3</t>
  </si>
  <si>
    <t>Alphambiguivirus alphaviticolae</t>
  </si>
  <si>
    <t>PQ474301</t>
  </si>
  <si>
    <t>Grapevine wood holobiome associated ambiguivirus 1</t>
  </si>
  <si>
    <t>GWHaAV1</t>
  </si>
  <si>
    <t>Alphambiguivirus betaviticolae</t>
  </si>
  <si>
    <t>PQ474302</t>
  </si>
  <si>
    <t>Grapevine wood holobiome associated ambiguivirus 2</t>
  </si>
  <si>
    <t>GWHaAV2</t>
  </si>
  <si>
    <t>Alphambiguivirus magnaporthensis</t>
  </si>
  <si>
    <t>KP174727</t>
  </si>
  <si>
    <t>Magnaporthe oryzae RNA virus</t>
  </si>
  <si>
    <t>MoRV</t>
  </si>
  <si>
    <t>Alphambiguivirus penicilliae</t>
  </si>
  <si>
    <t>MG887748</t>
  </si>
  <si>
    <t>Penicillium brevicompactum ssRNA virus 1</t>
  </si>
  <si>
    <t>PbRV1</t>
  </si>
  <si>
    <t>Alphambiguivirus periconiae</t>
  </si>
  <si>
    <t>MK279507</t>
  </si>
  <si>
    <t>Periconia macrospinosa ambiguivirus 1</t>
  </si>
  <si>
    <t>PmAV1</t>
  </si>
  <si>
    <t>Alphambiguivirus phomae</t>
  </si>
  <si>
    <t>MT590656</t>
  </si>
  <si>
    <t>Phoma matteucciicola RNA virus 1</t>
  </si>
  <si>
    <t>PmRV1</t>
  </si>
  <si>
    <t>Alphambiguivirus plasmoporae</t>
  </si>
  <si>
    <t>MN551113</t>
  </si>
  <si>
    <t>Plasmopara viticola lesion associated ambiguivirus 2</t>
  </si>
  <si>
    <t>PvLaAV2</t>
  </si>
  <si>
    <t>Alphambiguivirus ixodidae</t>
  </si>
  <si>
    <t>PP473499</t>
  </si>
  <si>
    <t>ReoV1</t>
  </si>
  <si>
    <t>Alphambiguivirus alphahoplandiae</t>
  </si>
  <si>
    <t>MN033735</t>
  </si>
  <si>
    <t>RibV3</t>
  </si>
  <si>
    <t>Alphambiguivirus betahoplandiae</t>
  </si>
  <si>
    <t>MN035465</t>
  </si>
  <si>
    <t>RibV4</t>
  </si>
  <si>
    <t>Alphambiguivirus gammahoplandiae</t>
  </si>
  <si>
    <t>MN035726</t>
  </si>
  <si>
    <t>RibV6</t>
  </si>
  <si>
    <t>Alphambiguivirus ripopyrdae</t>
  </si>
  <si>
    <t>PP173348</t>
  </si>
  <si>
    <t>Ripopyrd virus</t>
  </si>
  <si>
    <t>RipV</t>
  </si>
  <si>
    <t>Alphambiguivirus betasetosphaerae</t>
  </si>
  <si>
    <t>OQ589843</t>
  </si>
  <si>
    <t>Setosphaeria turcica ambiguivirus 2</t>
  </si>
  <si>
    <t>STAV2</t>
  </si>
  <si>
    <t>Alphambiguivirus trichodermae</t>
  </si>
  <si>
    <t>MK279509</t>
  </si>
  <si>
    <t>Trichoderma harzianum ambiguivirus 1</t>
  </si>
  <si>
    <t>ThAV1</t>
  </si>
  <si>
    <t>Alphambiguivirus alphaverticillii</t>
  </si>
  <si>
    <t>KY563742</t>
  </si>
  <si>
    <t>Verticillium dahliae RNA virus</t>
  </si>
  <si>
    <t>VdRV</t>
  </si>
  <si>
    <t>Alphambiguivirus betaverticillii</t>
  </si>
  <si>
    <t>MK279510</t>
  </si>
  <si>
    <t>Verticillium longisporum ambiguivirus 1</t>
  </si>
  <si>
    <t>VlAV1</t>
  </si>
  <si>
    <t>Betambiguivirus</t>
  </si>
  <si>
    <t>Betambiguivirus diaporthensis</t>
  </si>
  <si>
    <t>OR224981</t>
  </si>
  <si>
    <t>Diaporthe helianthi umbravirus 1</t>
  </si>
  <si>
    <t>DhUV1</t>
  </si>
  <si>
    <t>Betambiguivirus glycineae</t>
  </si>
  <si>
    <t>KT598231</t>
  </si>
  <si>
    <t>Soybean leaf-associated ssRNA virus 1</t>
  </si>
  <si>
    <t>SLaV1</t>
  </si>
  <si>
    <t>Betambiguivirus oryzae</t>
  </si>
  <si>
    <t>MT317173</t>
  </si>
  <si>
    <t>Rice Tombus-like virus 2</t>
  </si>
  <si>
    <t>RTLV2</t>
  </si>
  <si>
    <t>Betambiguivirus alphaviticolae</t>
  </si>
  <si>
    <t>PQ590144</t>
  </si>
  <si>
    <t>Grapevine wood holobiome associated ambiguivirus 3</t>
  </si>
  <si>
    <t>GWHaAV3</t>
  </si>
  <si>
    <t>Betambiguivirus betaviticolae</t>
  </si>
  <si>
    <t>MW648535</t>
  </si>
  <si>
    <t>Grapevine-associated tombus-like virus 4</t>
  </si>
  <si>
    <t>GaTLV4</t>
  </si>
  <si>
    <t>Betambiguivirus nigrosporae</t>
  </si>
  <si>
    <t>PQ014736</t>
  </si>
  <si>
    <t>Nigrospora oryzae umbra-like virus 1</t>
  </si>
  <si>
    <t>NoULV1</t>
  </si>
  <si>
    <t>Betambiguivirus alphabotriensis</t>
  </si>
  <si>
    <t>MN625251</t>
  </si>
  <si>
    <t>Botrytis cinerea umbra-like virus 1</t>
  </si>
  <si>
    <t>BcULV1</t>
  </si>
  <si>
    <t>Betambiguivirus sclerotiniae</t>
  </si>
  <si>
    <t>KC601995</t>
  </si>
  <si>
    <t>Sclerotinia sclerotiorum umbra-like virus 1</t>
  </si>
  <si>
    <t>SsULV1</t>
  </si>
  <si>
    <t>Betambiguivirus betabotriensis</t>
  </si>
  <si>
    <t>OR180510</t>
  </si>
  <si>
    <t>Botrytis cinerea umbra-like virus 3</t>
  </si>
  <si>
    <t>BcULV3</t>
  </si>
  <si>
    <t>Gammambiguivirus</t>
  </si>
  <si>
    <t>Gammambiguivirus erysiphae</t>
  </si>
  <si>
    <t>MN558697</t>
  </si>
  <si>
    <t>Erysiphe necator umbra-like virus 2</t>
  </si>
  <si>
    <t>Gammambiguivirus phomae</t>
  </si>
  <si>
    <t>MW970051</t>
  </si>
  <si>
    <t>Phoma matteucciicola RNA virus 2</t>
  </si>
  <si>
    <t>PmRV2</t>
  </si>
  <si>
    <t>Gammambiguivirus alphamacrophominae</t>
  </si>
  <si>
    <t>MT062435</t>
  </si>
  <si>
    <t>Macrophomina phaseolina umbra-like virus 1</t>
  </si>
  <si>
    <t>MpULV1</t>
  </si>
  <si>
    <t>Gammambiguivirus betamacrophominae</t>
  </si>
  <si>
    <t>MT062437</t>
  </si>
  <si>
    <t>Macrophomina phaseolina umbra-like virus 3</t>
  </si>
  <si>
    <t>MpULV3</t>
  </si>
  <si>
    <t>EnecaYV2</t>
  </si>
  <si>
    <t>Reoviridae sp. BN1</t>
  </si>
  <si>
    <t>Riboviria sp. 147</t>
  </si>
  <si>
    <t>Riboviria sp. 783</t>
  </si>
  <si>
    <t>Riboviria sp. 408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</si>
</sst>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sz val="12"/>
      <color rgb="FFFF0000"/>
      <name val="Calibri"/>
      <family val="2"/>
      <scheme val="minor"/>
    </font>
    <font>
      <i/>
      <sz val="12"/>
      <color theme="1"/>
      <name val="Calibri (Body)_x0000_"/>
    </font>
    <font>
      <i/>
      <sz val="12"/>
      <color rgb="FFFF0000"/>
      <name val="Calibri (Body)_x0000_"/>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4">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9" fillId="7" borderId="1" xfId="0" applyFont="1" applyFill="1" applyBorder="1"/>
    <xf numFmtId="0" fontId="31" fillId="7" borderId="1" xfId="0" applyFont="1" applyFill="1" applyBorder="1"/>
    <xf numFmtId="0" fontId="32" fillId="7" borderId="1" xfId="0" applyFont="1" applyFill="1" applyBorder="1" applyAlignment="1" applyProtection="1">
      <alignment horizontal="left"/>
      <protection locked="0"/>
    </xf>
    <xf numFmtId="0" fontId="8" fillId="7" borderId="1" xfId="0" applyFont="1" applyFill="1" applyBorder="1" applyAlignment="1" applyProtection="1">
      <alignment horizontal="left"/>
      <protection locked="0"/>
    </xf>
    <xf numFmtId="0" fontId="33" fillId="7" borderId="1" xfId="0" applyFont="1" applyFill="1" applyBorder="1" applyAlignment="1" applyProtection="1">
      <alignment horizontal="left"/>
      <protection locked="0"/>
    </xf>
    <xf numFmtId="0" fontId="30" fillId="7" borderId="1" xfId="0" applyFont="1" applyFill="1" applyBorder="1" applyAlignment="1" applyProtection="1">
      <alignment horizontal="left"/>
      <protection locked="0"/>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42">
    <dxf>
      <font>
        <color rgb="FF9C0006"/>
      </font>
      <fill>
        <patternFill>
          <bgColor rgb="FFFFC7CE"/>
        </patternFill>
      </fill>
    </dxf>
    <dxf>
      <font>
        <b/>
        <i val="0"/>
        <color rgb="FF7030A0"/>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val="0"/>
        <i/>
      </font>
    </dxf>
    <dxf>
      <font>
        <b/>
        <i val="0"/>
        <color rgb="FF7030A0"/>
      </font>
    </dxf>
    <dxf>
      <font>
        <color rgb="FF9C0006"/>
      </font>
      <fill>
        <patternFill>
          <bgColor rgb="FFFFC7CE"/>
        </patternFill>
      </fill>
    </dxf>
    <dxf>
      <font>
        <b/>
        <i val="0"/>
        <color rgb="FF7030A0"/>
      </font>
    </dxf>
    <dxf>
      <font>
        <b val="0"/>
        <i val="0"/>
      </font>
    </dxf>
    <dxf>
      <font>
        <color rgb="FFFF0000"/>
      </font>
    </dxf>
    <dxf>
      <font>
        <b val="0"/>
        <i/>
      </font>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val="0"/>
        <i/>
      </font>
    </dxf>
    <dxf>
      <font>
        <b val="0"/>
        <i val="0"/>
      </font>
    </dxf>
    <dxf>
      <font>
        <color rgb="FFFF0000"/>
      </font>
    </dxf>
    <dxf>
      <font>
        <b val="0"/>
        <i/>
      </font>
    </dxf>
    <dxf>
      <font>
        <b/>
        <i val="0"/>
        <color rgb="FF7030A0"/>
      </font>
    </dxf>
    <dxf>
      <font>
        <color rgb="FF9C0006"/>
      </font>
      <fill>
        <patternFill>
          <bgColor rgb="FFFFC7CE"/>
        </patternFill>
      </fill>
    </dxf>
    <dxf>
      <font>
        <color rgb="FFFF000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i val="0"/>
        <color rgb="FF7030A0"/>
      </font>
    </dxf>
    <dxf>
      <font>
        <color rgb="FF9C0006"/>
      </font>
      <fill>
        <patternFill>
          <bgColor rgb="FFFFC7CE"/>
        </patternFill>
      </fill>
    </dxf>
    <dxf>
      <font>
        <color rgb="FFFF000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kea/Documents/Work/Virus%20analyses/ambiguiviruses/Sequenc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ruses"/>
      <sheetName val="protein accnos"/>
      <sheetName val="Taxonomic context"/>
      <sheetName val="Ambiguis only"/>
      <sheetName val="Completes P1-P2"/>
      <sheetName val="wider rep"/>
      <sheetName val="For classification"/>
      <sheetName val="P1-P2 matrices"/>
      <sheetName val="Sadiq et al 2024"/>
      <sheetName val="P2 matrices"/>
      <sheetName val="RdRp tree seqs"/>
    </sheetNames>
    <sheetDataSet>
      <sheetData sheetId="0" refreshError="1"/>
      <sheetData sheetId="1" refreshError="1"/>
      <sheetData sheetId="2" refreshError="1"/>
      <sheetData sheetId="3" refreshError="1">
        <row r="1">
          <cell r="E1" t="str">
            <v>acc</v>
          </cell>
          <cell r="F1" t="str">
            <v>size</v>
          </cell>
          <cell r="G1" t="str">
            <v>year</v>
          </cell>
          <cell r="H1" t="str">
            <v>geo_loc</v>
          </cell>
          <cell r="I1" t="str">
            <v>host</v>
          </cell>
          <cell r="J1" t="str">
            <v>isolate</v>
          </cell>
          <cell r="K1" t="str">
            <v>ORF1</v>
          </cell>
        </row>
        <row r="2">
          <cell r="E2" t="str">
            <v>ON843758</v>
          </cell>
          <cell r="F2" t="str">
            <v>4568</v>
          </cell>
          <cell r="G2" t="str">
            <v>n/a</v>
          </cell>
          <cell r="H2" t="str">
            <v>China</v>
          </cell>
          <cell r="I2" t="str">
            <v>Alternaria dianthicola</v>
          </cell>
          <cell r="J2" t="str">
            <v>n/a</v>
          </cell>
          <cell r="K2" t="str">
            <v>806..1948</v>
          </cell>
        </row>
        <row r="3">
          <cell r="E3" t="str">
            <v>MN625251</v>
          </cell>
          <cell r="F3" t="str">
            <v>3865</v>
          </cell>
          <cell r="G3" t="str">
            <v>2018</v>
          </cell>
          <cell r="H3" t="str">
            <v>Spain</v>
          </cell>
          <cell r="I3" t="str">
            <v>Botrytis cinerea</v>
          </cell>
          <cell r="J3" t="str">
            <v>BCS1_DN12780</v>
          </cell>
          <cell r="K3" t="str">
            <v>168..1184</v>
          </cell>
        </row>
        <row r="4">
          <cell r="E4" t="str">
            <v>MW218984</v>
          </cell>
          <cell r="F4" t="str">
            <v>3850</v>
          </cell>
          <cell r="G4" t="str">
            <v>2019</v>
          </cell>
          <cell r="H4" t="str">
            <v>China</v>
          </cell>
          <cell r="I4" t="str">
            <v>Colletotrichum higginsianum</v>
          </cell>
          <cell r="J4" t="str">
            <v>HTC-5</v>
          </cell>
          <cell r="K4" t="str">
            <v>634..1677</v>
          </cell>
        </row>
        <row r="5">
          <cell r="E5" t="str">
            <v>PQ684999</v>
          </cell>
          <cell r="F5">
            <v>3741</v>
          </cell>
          <cell r="G5">
            <v>2022</v>
          </cell>
          <cell r="H5" t="str">
            <v>China: Zhejiang, Ningbo</v>
          </cell>
          <cell r="I5" t="str">
            <v xml:space="preserve">Curvularia lunata </v>
          </cell>
          <cell r="J5" t="str">
            <v>n/a</v>
          </cell>
          <cell r="K5" t="str">
            <v>603. .1643</v>
          </cell>
        </row>
        <row r="6">
          <cell r="E6" t="str">
            <v>OM837806</v>
          </cell>
          <cell r="F6" t="str">
            <v>3949</v>
          </cell>
          <cell r="G6" t="str">
            <v>2019</v>
          </cell>
          <cell r="H6" t="str">
            <v>Pakistan</v>
          </cell>
          <cell r="I6" t="str">
            <v>Diplodia seriata</v>
          </cell>
          <cell r="J6" t="str">
            <v>DsRV1</v>
          </cell>
          <cell r="K6" t="str">
            <v>694..1812</v>
          </cell>
        </row>
        <row r="7">
          <cell r="E7" t="str">
            <v>MN627441</v>
          </cell>
          <cell r="F7" t="str">
            <v>2856</v>
          </cell>
          <cell r="G7" t="str">
            <v>2018</v>
          </cell>
          <cell r="H7" t="str">
            <v>Spain</v>
          </cell>
          <cell r="I7" t="str">
            <v>Erysiphe necator</v>
          </cell>
          <cell r="J7" t="str">
            <v>PMS10_DN6289</v>
          </cell>
          <cell r="K7" t="str">
            <v>n/a</v>
          </cell>
        </row>
        <row r="8">
          <cell r="E8" t="str">
            <v>MN627469</v>
          </cell>
          <cell r="F8" t="str">
            <v>3222</v>
          </cell>
          <cell r="G8" t="str">
            <v>2018</v>
          </cell>
          <cell r="H8" t="str">
            <v>Spain</v>
          </cell>
          <cell r="I8" t="str">
            <v>Erysiphe necator</v>
          </cell>
          <cell r="J8" t="str">
            <v>PMS3_DN19963</v>
          </cell>
          <cell r="K8" t="str">
            <v>145..861</v>
          </cell>
        </row>
        <row r="9">
          <cell r="E9" t="str">
            <v>MN627481</v>
          </cell>
          <cell r="F9" t="str">
            <v>3202</v>
          </cell>
          <cell r="G9" t="str">
            <v>2018</v>
          </cell>
          <cell r="H9" t="str">
            <v>Spain</v>
          </cell>
          <cell r="I9" t="str">
            <v>Erysiphe necator</v>
          </cell>
          <cell r="J9" t="str">
            <v>PMS6_249</v>
          </cell>
          <cell r="K9" t="str">
            <v>284..1195</v>
          </cell>
        </row>
        <row r="10">
          <cell r="E10" t="str">
            <v>MN627485</v>
          </cell>
          <cell r="F10" t="str">
            <v>3891</v>
          </cell>
          <cell r="G10" t="str">
            <v>2018</v>
          </cell>
          <cell r="H10" t="str">
            <v>Spain</v>
          </cell>
          <cell r="I10" t="str">
            <v>Erysiphe necator</v>
          </cell>
          <cell r="J10" t="str">
            <v>PMS8_179</v>
          </cell>
          <cell r="K10" t="str">
            <v>562..1815</v>
          </cell>
        </row>
        <row r="11">
          <cell r="E11" t="str">
            <v>MN627470</v>
          </cell>
          <cell r="F11" t="str">
            <v>3608</v>
          </cell>
          <cell r="G11" t="str">
            <v>2018</v>
          </cell>
          <cell r="H11" t="str">
            <v>Spain</v>
          </cell>
          <cell r="I11" t="str">
            <v>Erysiphe necator</v>
          </cell>
          <cell r="J11" t="str">
            <v>PMS3_DN20907</v>
          </cell>
          <cell r="K11" t="str">
            <v>504..1526</v>
          </cell>
        </row>
        <row r="12">
          <cell r="E12" t="str">
            <v>MN558696</v>
          </cell>
          <cell r="F12" t="str">
            <v>4719</v>
          </cell>
          <cell r="G12" t="str">
            <v>2018</v>
          </cell>
          <cell r="H12" t="str">
            <v>Italy</v>
          </cell>
          <cell r="I12" t="str">
            <v>Erysiphe necator</v>
          </cell>
          <cell r="J12" t="str">
            <v>PMS-18_DN56582</v>
          </cell>
          <cell r="K12" t="str">
            <v>703..1737</v>
          </cell>
        </row>
        <row r="13">
          <cell r="E13" t="str">
            <v>MN558697</v>
          </cell>
          <cell r="F13" t="str">
            <v>3808</v>
          </cell>
          <cell r="G13" t="str">
            <v>2018</v>
          </cell>
          <cell r="H13" t="str">
            <v>Italy</v>
          </cell>
          <cell r="I13" t="str">
            <v>Erysiphe necator</v>
          </cell>
          <cell r="J13" t="str">
            <v>PMS-18_DN50785</v>
          </cell>
          <cell r="K13" t="str">
            <v>701..1573</v>
          </cell>
        </row>
        <row r="14">
          <cell r="E14" t="str">
            <v>KP900898</v>
          </cell>
          <cell r="F14" t="str">
            <v>1893</v>
          </cell>
          <cell r="G14" t="str">
            <v>2013</v>
          </cell>
          <cell r="H14" t="str">
            <v>USA</v>
          </cell>
          <cell r="I14" t="str">
            <v>Macrophomina phaseolina</v>
          </cell>
          <cell r="J14" t="str">
            <v>Et15</v>
          </cell>
          <cell r="K14" t="str">
            <v>n/a</v>
          </cell>
        </row>
        <row r="15">
          <cell r="E15" t="str">
            <v>MT062435</v>
          </cell>
          <cell r="F15" t="str">
            <v>3796</v>
          </cell>
          <cell r="G15" t="str">
            <v>n/a</v>
          </cell>
          <cell r="H15" t="str">
            <v>China</v>
          </cell>
          <cell r="I15" t="str">
            <v>Macrophomina phaseolina</v>
          </cell>
          <cell r="J15" t="str">
            <v>n/a</v>
          </cell>
          <cell r="K15" t="str">
            <v>365..1309</v>
          </cell>
        </row>
        <row r="16">
          <cell r="E16" t="str">
            <v>MT062437</v>
          </cell>
          <cell r="F16" t="str">
            <v>3518</v>
          </cell>
          <cell r="G16" t="str">
            <v>n/a</v>
          </cell>
          <cell r="H16" t="str">
            <v>China</v>
          </cell>
          <cell r="I16" t="str">
            <v>Macrophomina phaseolina</v>
          </cell>
          <cell r="J16" t="str">
            <v>n/a</v>
          </cell>
          <cell r="K16" t="str">
            <v>441..1601</v>
          </cell>
        </row>
        <row r="17">
          <cell r="E17" t="str">
            <v>KP174727</v>
          </cell>
          <cell r="F17" t="str">
            <v>3246</v>
          </cell>
          <cell r="G17" t="str">
            <v>2013</v>
          </cell>
          <cell r="H17" t="str">
            <v>China: Hunan</v>
          </cell>
          <cell r="I17" t="str">
            <v>Magnaporthe oryzae</v>
          </cell>
          <cell r="J17" t="str">
            <v>n/a</v>
          </cell>
          <cell r="K17" t="str">
            <v>387..1184</v>
          </cell>
        </row>
        <row r="18">
          <cell r="E18" t="str">
            <v>ON791638</v>
          </cell>
          <cell r="F18" t="str">
            <v>3165</v>
          </cell>
          <cell r="G18" t="str">
            <v>2020</v>
          </cell>
          <cell r="H18" t="str">
            <v>China</v>
          </cell>
          <cell r="I18" t="str">
            <v>Pyricularia oryzae</v>
          </cell>
          <cell r="J18" t="str">
            <v>RLB18</v>
          </cell>
          <cell r="K18" t="str">
            <v>n/a</v>
          </cell>
        </row>
        <row r="19">
          <cell r="E19" t="str">
            <v>MT681745</v>
          </cell>
          <cell r="F19" t="str">
            <v>3444</v>
          </cell>
          <cell r="G19" t="str">
            <v>2019</v>
          </cell>
          <cell r="H19" t="str">
            <v>South Korea</v>
          </cell>
          <cell r="I19" t="str">
            <v>Monilinia</v>
          </cell>
          <cell r="J19" t="str">
            <v>Won</v>
          </cell>
          <cell r="K19" t="str">
            <v>154..1407</v>
          </cell>
        </row>
        <row r="20">
          <cell r="E20" t="str">
            <v>PQ014736</v>
          </cell>
          <cell r="F20" t="str">
            <v>3381</v>
          </cell>
          <cell r="G20" t="str">
            <v>2021</v>
          </cell>
          <cell r="H20" t="str">
            <v>China</v>
          </cell>
          <cell r="I20" t="str">
            <v>Nigrospora oryzae</v>
          </cell>
          <cell r="J20" t="str">
            <v>CZ-8</v>
          </cell>
          <cell r="K20" t="str">
            <v>285..845</v>
          </cell>
        </row>
        <row r="21">
          <cell r="E21" t="str">
            <v>MG887748</v>
          </cell>
          <cell r="F21" t="str">
            <v>3149</v>
          </cell>
          <cell r="G21" t="str">
            <v>2017</v>
          </cell>
          <cell r="H21" t="str">
            <v>Italy</v>
          </cell>
          <cell r="I21" t="str">
            <v>Penicillium brevicompactum</v>
          </cell>
          <cell r="J21" t="str">
            <v>MUT1097</v>
          </cell>
          <cell r="K21" t="str">
            <v>368..1135</v>
          </cell>
        </row>
        <row r="22">
          <cell r="E22" t="str">
            <v>MK279507</v>
          </cell>
          <cell r="F22" t="str">
            <v>3566</v>
          </cell>
          <cell r="G22" t="str">
            <v>2017</v>
          </cell>
          <cell r="H22" t="str">
            <v>USA</v>
          </cell>
          <cell r="I22" t="str">
            <v>Periconia macrospinosa strain DSE2036</v>
          </cell>
          <cell r="J22" t="str">
            <v>PmAv1DSE2036</v>
          </cell>
          <cell r="K22" t="str">
            <v>500..1510</v>
          </cell>
        </row>
        <row r="23">
          <cell r="E23" t="str">
            <v>MT590656</v>
          </cell>
          <cell r="F23" t="str">
            <v>3432</v>
          </cell>
          <cell r="G23" t="str">
            <v>2018</v>
          </cell>
          <cell r="H23" t="str">
            <v>China</v>
          </cell>
          <cell r="I23" t="str">
            <v>Phoma matteucciicola</v>
          </cell>
          <cell r="J23" t="str">
            <v>LG-01</v>
          </cell>
          <cell r="K23" t="str">
            <v>334..1419</v>
          </cell>
        </row>
        <row r="24">
          <cell r="E24" t="str">
            <v>MW970051</v>
          </cell>
          <cell r="F24" t="str">
            <v>3460</v>
          </cell>
          <cell r="G24" t="str">
            <v>2020</v>
          </cell>
          <cell r="H24" t="str">
            <v>China</v>
          </cell>
          <cell r="I24" t="str">
            <v>Neoscirrhia matteucciicola</v>
          </cell>
          <cell r="J24" t="str">
            <v>HNLG-01</v>
          </cell>
          <cell r="K24" t="str">
            <v>550..1419</v>
          </cell>
        </row>
        <row r="25">
          <cell r="E25" t="str">
            <v>MN551110</v>
          </cell>
          <cell r="F25" t="str">
            <v>2501</v>
          </cell>
          <cell r="G25" t="str">
            <v>2018</v>
          </cell>
          <cell r="H25" t="str">
            <v>Spain</v>
          </cell>
          <cell r="I25" t="str">
            <v>Plasmopara viticola</v>
          </cell>
          <cell r="J25" t="str">
            <v>DMS4-DN34380</v>
          </cell>
          <cell r="K25" t="str">
            <v>n/a</v>
          </cell>
        </row>
        <row r="26">
          <cell r="E26" t="str">
            <v>MN551113</v>
          </cell>
          <cell r="F26" t="str">
            <v>3281</v>
          </cell>
          <cell r="G26" t="str">
            <v>2018</v>
          </cell>
          <cell r="H26" t="str">
            <v>Italy</v>
          </cell>
          <cell r="I26" t="str">
            <v>Plasmopara viticola</v>
          </cell>
          <cell r="J26" t="str">
            <v>DMG-F-DN39274</v>
          </cell>
          <cell r="K26" t="str">
            <v>146..883</v>
          </cell>
        </row>
        <row r="27">
          <cell r="E27" t="str">
            <v>MN034877</v>
          </cell>
          <cell r="F27" t="str">
            <v>3539</v>
          </cell>
          <cell r="G27" t="str">
            <v>n/a</v>
          </cell>
          <cell r="H27" t="str">
            <v>USA: Hopland, California</v>
          </cell>
          <cell r="I27" t="str">
            <v>n/a</v>
          </cell>
          <cell r="J27" t="str">
            <v>H2_Bulk_35_scaffold_522</v>
          </cell>
          <cell r="K27" t="str">
            <v>complement(1984..2922)</v>
          </cell>
        </row>
        <row r="28">
          <cell r="E28" t="str">
            <v>MT317173</v>
          </cell>
          <cell r="F28" t="str">
            <v>4392</v>
          </cell>
          <cell r="G28" t="str">
            <v>2017</v>
          </cell>
          <cell r="H28" t="str">
            <v>China: Zhejiang, Hangzhou, Fuyang</v>
          </cell>
          <cell r="I28" t="str">
            <v>Oryza sativa</v>
          </cell>
          <cell r="J28" t="str">
            <v>FYBPH-10</v>
          </cell>
          <cell r="K28" t="str">
            <v>478..1530</v>
          </cell>
        </row>
        <row r="29">
          <cell r="E29" t="str">
            <v>PP173348</v>
          </cell>
          <cell r="F29" t="str">
            <v>2519</v>
          </cell>
          <cell r="G29" t="str">
            <v>2022</v>
          </cell>
          <cell r="H29" t="str">
            <v>Australia: Western Australia</v>
          </cell>
          <cell r="I29" t="str">
            <v>n/a</v>
          </cell>
          <cell r="J29" t="str">
            <v>KCAP3_k141_55589</v>
          </cell>
          <cell r="K29" t="str">
            <v>3..527</v>
          </cell>
        </row>
        <row r="30">
          <cell r="E30" t="str">
            <v>OM514410</v>
          </cell>
          <cell r="F30" t="str">
            <v>3932</v>
          </cell>
          <cell r="G30" t="str">
            <v>2019</v>
          </cell>
          <cell r="H30" t="str">
            <v>China: Hainan, Lingshui</v>
          </cell>
          <cell r="I30" t="str">
            <v>Leersia hexandra</v>
          </cell>
          <cell r="J30" t="str">
            <v>LSHLS110</v>
          </cell>
          <cell r="K30" t="str">
            <v>615..1649</v>
          </cell>
        </row>
        <row r="31">
          <cell r="E31" t="str">
            <v>KC601995</v>
          </cell>
          <cell r="F31" t="str">
            <v>4483</v>
          </cell>
          <cell r="G31" t="str">
            <v>2008</v>
          </cell>
          <cell r="H31" t="str">
            <v>USA</v>
          </cell>
          <cell r="I31" t="str">
            <v>Sclerotinia sclerotiorum</v>
          </cell>
          <cell r="J31" t="str">
            <v>IL1</v>
          </cell>
          <cell r="K31" t="str">
            <v>284..1546</v>
          </cell>
        </row>
        <row r="32">
          <cell r="E32" t="str">
            <v>MF444273</v>
          </cell>
          <cell r="F32" t="str">
            <v>4170</v>
          </cell>
          <cell r="G32" t="str">
            <v>2009</v>
          </cell>
          <cell r="H32" t="str">
            <v>Australia</v>
          </cell>
          <cell r="I32" t="str">
            <v>Sclerotinia sclerotiorum</v>
          </cell>
          <cell r="J32" t="str">
            <v>SsULV2</v>
          </cell>
          <cell r="K32" t="str">
            <v>130..2832</v>
          </cell>
        </row>
        <row r="33">
          <cell r="E33" t="str">
            <v>MT646363</v>
          </cell>
          <cell r="F33" t="str">
            <v>4088</v>
          </cell>
          <cell r="G33" t="str">
            <v>2016</v>
          </cell>
          <cell r="H33" t="str">
            <v>China</v>
          </cell>
          <cell r="I33" t="str">
            <v>Sclerotinia sclerotiorum</v>
          </cell>
          <cell r="J33" t="str">
            <v>2016SS</v>
          </cell>
          <cell r="K33" t="str">
            <v>662..1915</v>
          </cell>
        </row>
        <row r="34">
          <cell r="E34" t="str">
            <v>MK279508</v>
          </cell>
          <cell r="F34" t="str">
            <v>3478</v>
          </cell>
          <cell r="G34" t="str">
            <v>2017</v>
          </cell>
          <cell r="H34" t="str">
            <v>USA</v>
          </cell>
          <cell r="I34" t="str">
            <v>Exserohilum turcicum strain 28A</v>
          </cell>
          <cell r="J34" t="str">
            <v>StAv128A</v>
          </cell>
          <cell r="K34" t="str">
            <v>292..1326</v>
          </cell>
        </row>
        <row r="35">
          <cell r="E35" t="str">
            <v>OQ589843</v>
          </cell>
          <cell r="F35" t="str">
            <v>3000</v>
          </cell>
          <cell r="G35" t="str">
            <v>n/a</v>
          </cell>
          <cell r="H35" t="str">
            <v>China</v>
          </cell>
          <cell r="I35" t="str">
            <v>Exserohilum turcicum</v>
          </cell>
          <cell r="J35" t="str">
            <v>TG2</v>
          </cell>
          <cell r="K35" t="str">
            <v>195..1013</v>
          </cell>
        </row>
        <row r="36">
          <cell r="E36" t="str">
            <v>KT598231</v>
          </cell>
          <cell r="F36" t="str">
            <v>4188</v>
          </cell>
          <cell r="G36" t="str">
            <v>2008</v>
          </cell>
          <cell r="H36" t="str">
            <v>USA</v>
          </cell>
          <cell r="I36" t="str">
            <v>n/a</v>
          </cell>
          <cell r="J36" t="str">
            <v>SaSSRV1-1</v>
          </cell>
          <cell r="K36" t="str">
            <v>445..1461</v>
          </cell>
        </row>
        <row r="37">
          <cell r="E37" t="str">
            <v>KT598234</v>
          </cell>
          <cell r="F37" t="str">
            <v>3519</v>
          </cell>
          <cell r="G37" t="str">
            <v>2008</v>
          </cell>
          <cell r="H37" t="str">
            <v>USA</v>
          </cell>
          <cell r="I37" t="str">
            <v>n/a</v>
          </cell>
          <cell r="J37" t="str">
            <v>SaSSRV2-1</v>
          </cell>
          <cell r="K37" t="str">
            <v>326..1354</v>
          </cell>
        </row>
        <row r="38">
          <cell r="E38" t="str">
            <v>KT598243</v>
          </cell>
          <cell r="F38" t="str">
            <v>1917</v>
          </cell>
          <cell r="G38" t="str">
            <v>2008</v>
          </cell>
          <cell r="H38" t="str">
            <v>USA</v>
          </cell>
          <cell r="I38" t="str">
            <v>n/a</v>
          </cell>
          <cell r="J38" t="str">
            <v>SaSSRV3-1</v>
          </cell>
          <cell r="K38" t="str">
            <v>n/a</v>
          </cell>
        </row>
        <row r="39">
          <cell r="E39" t="str">
            <v>MK279509</v>
          </cell>
          <cell r="F39" t="str">
            <v>7418</v>
          </cell>
          <cell r="G39" t="str">
            <v>2017</v>
          </cell>
          <cell r="H39" t="str">
            <v>USA</v>
          </cell>
          <cell r="I39" t="str">
            <v>Trichoderma harzianum strain TR274</v>
          </cell>
          <cell r="J39" t="str">
            <v>ThAv1TR274</v>
          </cell>
          <cell r="K39" t="str">
            <v>890..2284</v>
          </cell>
        </row>
        <row r="40">
          <cell r="E40" t="str">
            <v>KY563742</v>
          </cell>
          <cell r="F40" t="str">
            <v>2631</v>
          </cell>
          <cell r="G40" t="str">
            <v>n/a</v>
          </cell>
          <cell r="H40" t="str">
            <v>Spain</v>
          </cell>
          <cell r="I40" t="str">
            <v>olive tree</v>
          </cell>
          <cell r="J40" t="str">
            <v>B4.3</v>
          </cell>
          <cell r="K40" t="str">
            <v>30..812</v>
          </cell>
        </row>
        <row r="41">
          <cell r="E41" t="str">
            <v>KY563743</v>
          </cell>
          <cell r="F41" t="str">
            <v>2631</v>
          </cell>
          <cell r="G41" t="str">
            <v>n/a</v>
          </cell>
          <cell r="H41" t="str">
            <v>Spain</v>
          </cell>
          <cell r="I41" t="str">
            <v>olive tree</v>
          </cell>
          <cell r="J41" t="str">
            <v>V94</v>
          </cell>
          <cell r="K41" t="str">
            <v>30..812</v>
          </cell>
        </row>
        <row r="42">
          <cell r="E42" t="str">
            <v>MK279510</v>
          </cell>
          <cell r="F42" t="str">
            <v>2798</v>
          </cell>
          <cell r="G42" t="str">
            <v>2017</v>
          </cell>
          <cell r="H42" t="str">
            <v>USA</v>
          </cell>
          <cell r="I42" t="str">
            <v>Verticillium longisporum isolate 43</v>
          </cell>
          <cell r="J42" t="str">
            <v>strain=VlAv43</v>
          </cell>
          <cell r="K42" t="str">
            <v>55..825</v>
          </cell>
        </row>
        <row r="45">
          <cell r="E45" t="str">
            <v>OP289104</v>
          </cell>
          <cell r="F45">
            <v>3933</v>
          </cell>
          <cell r="G45">
            <v>2018</v>
          </cell>
          <cell r="H45" t="str">
            <v>Pakistan</v>
          </cell>
          <cell r="I45" t="str">
            <v>Botrytis cinerea</v>
          </cell>
          <cell r="J45" t="str">
            <v>Kst5C</v>
          </cell>
          <cell r="K45" t="str">
            <v xml:space="preserve">   509..1762</v>
          </cell>
        </row>
        <row r="46">
          <cell r="E46" t="str">
            <v>OR180510</v>
          </cell>
          <cell r="F46">
            <v>4779</v>
          </cell>
          <cell r="G46">
            <v>2018</v>
          </cell>
          <cell r="I46" t="str">
            <v>Botrytis cinerea Kst14A</v>
          </cell>
          <cell r="J46" t="str">
            <v>BcUV3</v>
          </cell>
          <cell r="K46" t="str">
            <v xml:space="preserve">   718..1752</v>
          </cell>
        </row>
        <row r="47">
          <cell r="E47" t="str">
            <v>OR224981</v>
          </cell>
          <cell r="F47">
            <v>4642</v>
          </cell>
          <cell r="G47">
            <v>2019</v>
          </cell>
          <cell r="H47" t="str">
            <v>USA</v>
          </cell>
          <cell r="I47" t="str">
            <v>Diaporthe helianthi</v>
          </cell>
          <cell r="J47" t="str">
            <v>DhAF7</v>
          </cell>
          <cell r="K47" t="str">
            <v xml:space="preserve">   793..1938</v>
          </cell>
        </row>
        <row r="48">
          <cell r="E48" t="str">
            <v>MN609869</v>
          </cell>
          <cell r="F48">
            <v>3350</v>
          </cell>
          <cell r="G48">
            <v>2018</v>
          </cell>
          <cell r="H48" t="str">
            <v>Italy</v>
          </cell>
          <cell r="I48" t="str">
            <v>Erysiphe sp.</v>
          </cell>
          <cell r="J48" t="str">
            <v>PM-A_DN28316</v>
          </cell>
          <cell r="K48" t="str">
            <v xml:space="preserve">   131..706</v>
          </cell>
        </row>
        <row r="49">
          <cell r="E49" t="str">
            <v>PP926278</v>
          </cell>
          <cell r="F49">
            <v>3554</v>
          </cell>
          <cell r="G49">
            <v>2022</v>
          </cell>
          <cell r="H49" t="str">
            <v>China</v>
          </cell>
          <cell r="I49" t="str">
            <v>Exserohilum turcicum</v>
          </cell>
          <cell r="J49" t="str">
            <v>TG2</v>
          </cell>
          <cell r="K49" t="str">
            <v xml:space="preserve">   356..3019</v>
          </cell>
        </row>
        <row r="50">
          <cell r="E50" t="str">
            <v>PP971521</v>
          </cell>
          <cell r="F50">
            <v>4506</v>
          </cell>
          <cell r="G50">
            <v>2022</v>
          </cell>
          <cell r="H50" t="str">
            <v>Denmark</v>
          </cell>
          <cell r="I50" t="str">
            <v>Fusarium culmorum</v>
          </cell>
          <cell r="J50" t="str">
            <v>a</v>
          </cell>
          <cell r="K50" t="str">
            <v xml:space="preserve">   413..2080</v>
          </cell>
        </row>
        <row r="51">
          <cell r="E51" t="str">
            <v>PQ474301</v>
          </cell>
          <cell r="F51">
            <v>3214</v>
          </cell>
          <cell r="G51">
            <v>2017</v>
          </cell>
          <cell r="H51" t="str">
            <v xml:space="preserve"> Argentina</v>
          </cell>
          <cell r="J51" t="str">
            <v>c22</v>
          </cell>
          <cell r="K51" t="str">
            <v xml:space="preserve">   57..800</v>
          </cell>
        </row>
        <row r="52">
          <cell r="E52" t="str">
            <v>PQ474302</v>
          </cell>
          <cell r="F52">
            <v>3201</v>
          </cell>
          <cell r="G52">
            <v>2017</v>
          </cell>
          <cell r="H52" t="str">
            <v>Argentina</v>
          </cell>
          <cell r="J52" t="str">
            <v>m11</v>
          </cell>
          <cell r="K52" t="str">
            <v xml:space="preserve">   84..788</v>
          </cell>
        </row>
        <row r="53">
          <cell r="E53" t="str">
            <v>PQ590144</v>
          </cell>
          <cell r="F53">
            <v>4096</v>
          </cell>
          <cell r="G53">
            <v>2017</v>
          </cell>
          <cell r="H53" t="str">
            <v>Argentina</v>
          </cell>
          <cell r="J53" t="str">
            <v>m16</v>
          </cell>
          <cell r="K53" t="str">
            <v xml:space="preserve">   640..1602</v>
          </cell>
        </row>
        <row r="54">
          <cell r="E54" t="str">
            <v>MW648535</v>
          </cell>
          <cell r="F54">
            <v>2669</v>
          </cell>
          <cell r="G54">
            <v>2017</v>
          </cell>
          <cell r="H54" t="str">
            <v>Italy</v>
          </cell>
          <cell r="I54" t="str">
            <v>Vitis vinifera</v>
          </cell>
          <cell r="K54" t="str">
            <v xml:space="preserve">   205..852</v>
          </cell>
        </row>
        <row r="55">
          <cell r="E55" t="str">
            <v>OM514409</v>
          </cell>
          <cell r="F55">
            <v>2930</v>
          </cell>
          <cell r="G55">
            <v>2019</v>
          </cell>
          <cell r="H55" t="str">
            <v>China: Guizhou, Qiannan</v>
          </cell>
          <cell r="I55" t="str">
            <v>Plantago depressa</v>
          </cell>
          <cell r="J55" t="str">
            <v>CQCGZ37</v>
          </cell>
          <cell r="K55" t="str">
            <v xml:space="preserve">   112..708</v>
          </cell>
        </row>
        <row r="56">
          <cell r="E56" t="str">
            <v>OL472268</v>
          </cell>
          <cell r="F56">
            <v>3297</v>
          </cell>
          <cell r="G56">
            <v>2020</v>
          </cell>
          <cell r="H56" t="str">
            <v>Slovenia</v>
          </cell>
          <cell r="J56" t="str">
            <v>KOP20SW1</v>
          </cell>
          <cell r="K56" t="str">
            <v xml:space="preserve">   140..2482</v>
          </cell>
        </row>
        <row r="57">
          <cell r="E57" t="str">
            <v>PP473499</v>
          </cell>
          <cell r="F57">
            <v>5436</v>
          </cell>
          <cell r="G57">
            <v>2022</v>
          </cell>
          <cell r="H57" t="str">
            <v>China</v>
          </cell>
          <cell r="I57" t="str">
            <v>Dermacentor nuttalli</v>
          </cell>
          <cell r="J57" t="str">
            <v>BN1</v>
          </cell>
          <cell r="K57" t="str">
            <v xml:space="preserve">   51..1043</v>
          </cell>
        </row>
        <row r="58">
          <cell r="E58" t="str">
            <v>MN033735</v>
          </cell>
          <cell r="F58">
            <v>4570</v>
          </cell>
          <cell r="G58" t="str">
            <v>n/a</v>
          </cell>
          <cell r="H58" t="str">
            <v>USA: Hopland, California</v>
          </cell>
          <cell r="J58" t="str">
            <v>H4_Bulk_Litter_23_scaffold_147</v>
          </cell>
          <cell r="K58" t="str">
            <v xml:space="preserve">   complement(2668..4014)</v>
          </cell>
        </row>
        <row r="59">
          <cell r="E59" t="str">
            <v>MN035465</v>
          </cell>
          <cell r="F59">
            <v>3885</v>
          </cell>
          <cell r="G59" t="str">
            <v>n/a</v>
          </cell>
          <cell r="H59" t="str">
            <v>USA: Hopland, California</v>
          </cell>
          <cell r="J59" t="str">
            <v>H1_Rhizo_25_scaffold_783</v>
          </cell>
          <cell r="K59" t="str">
            <v xml:space="preserve">   complement(2089..3360)</v>
          </cell>
        </row>
        <row r="60">
          <cell r="E60" t="str">
            <v>MN035579</v>
          </cell>
          <cell r="F60">
            <v>4455</v>
          </cell>
          <cell r="G60" t="str">
            <v>n/a</v>
          </cell>
          <cell r="H60" t="str">
            <v>USA: Hopland, California</v>
          </cell>
          <cell r="J60" t="str">
            <v>H4_Rhizo_Litter_19_scaffold_931</v>
          </cell>
          <cell r="K60" t="str">
            <v xml:space="preserve">   complement(2560..3927)</v>
          </cell>
        </row>
        <row r="61">
          <cell r="E61" t="str">
            <v>MN035726</v>
          </cell>
          <cell r="F61">
            <v>4124</v>
          </cell>
          <cell r="G61" t="str">
            <v>n/a</v>
          </cell>
          <cell r="H61" t="str">
            <v>USA: Hopland, California</v>
          </cell>
          <cell r="J61" t="str">
            <v>H4_Bulk_46_scaffold_408</v>
          </cell>
          <cell r="K61" t="str">
            <v xml:space="preserve">   complement(2673..3953)</v>
          </cell>
        </row>
        <row r="62">
          <cell r="E62" t="str">
            <v>MT317175</v>
          </cell>
          <cell r="F62">
            <v>3360</v>
          </cell>
          <cell r="G62">
            <v>2017</v>
          </cell>
          <cell r="H62" t="str">
            <v>China: Zhejiang, Hangzhou, Fuyang</v>
          </cell>
          <cell r="I62" t="str">
            <v>Oryza sativa</v>
          </cell>
          <cell r="J62" t="str">
            <v>FYBPH-12</v>
          </cell>
          <cell r="K62" t="str">
            <v xml:space="preserve">   147..884</v>
          </cell>
        </row>
        <row r="63">
          <cell r="E63" t="str">
            <v>PQ317376</v>
          </cell>
          <cell r="F63">
            <v>3307</v>
          </cell>
          <cell r="G63">
            <v>2021</v>
          </cell>
          <cell r="H63" t="str">
            <v>USA: South Carolina</v>
          </cell>
          <cell r="J63" t="str">
            <v>DoW_1204</v>
          </cell>
          <cell r="K63" t="str">
            <v xml:space="preserve">   258..1286</v>
          </cell>
        </row>
        <row r="64">
          <cell r="E64" t="str">
            <v>AF142094</v>
          </cell>
          <cell r="F64">
            <v>4113</v>
          </cell>
          <cell r="G64" t="str">
            <v>n/a</v>
          </cell>
          <cell r="H64" t="str">
            <v>n/a</v>
          </cell>
          <cell r="I64" t="str">
            <v>n/a</v>
          </cell>
          <cell r="J64" t="str">
            <v>n/a</v>
          </cell>
          <cell r="K64" t="str">
            <v>576..2087</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19921875" defaultRowHeight="15.6"/>
  <cols>
    <col min="1" max="1" width="2.796875" customWidth="1"/>
    <col min="2" max="2" width="173.5" customWidth="1"/>
  </cols>
  <sheetData>
    <row r="1" spans="2:2" ht="37.049999999999997" customHeight="1">
      <c r="B1" s="33" t="s">
        <v>114</v>
      </c>
    </row>
    <row r="2" spans="2:2" ht="234">
      <c r="B2" s="32" t="s">
        <v>113</v>
      </c>
    </row>
  </sheetData>
  <conditionalFormatting sqref="B2">
    <cfRule type="expression" dxfId="41"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0"/>
  <sheetViews>
    <sheetView tabSelected="1" topLeftCell="AC1" zoomScale="130" zoomScaleNormal="130" workbookViewId="0">
      <pane ySplit="4" topLeftCell="A26" activePane="bottomLeft" state="frozen"/>
      <selection pane="bottomLeft" activeCell="AF30" sqref="AF30"/>
    </sheetView>
  </sheetViews>
  <sheetFormatPr defaultColWidth="11.19921875" defaultRowHeight="15.6"/>
  <cols>
    <col min="1" max="1" width="15" style="2" bestFit="1" customWidth="1"/>
    <col min="2" max="2" width="9" style="2" bestFit="1" customWidth="1"/>
    <col min="3" max="3" width="8.296875" style="2" bestFit="1" customWidth="1"/>
    <col min="4" max="4" width="11.19921875" style="2" bestFit="1" customWidth="1"/>
    <col min="5" max="15" width="10.796875" style="2"/>
    <col min="16" max="16" width="17" style="14" customWidth="1"/>
    <col min="17" max="29" width="10.796875" style="14"/>
    <col min="30" max="30" width="37.19921875" style="26" bestFit="1" customWidth="1"/>
    <col min="31" max="31" width="31.296875" style="4" customWidth="1"/>
    <col min="32" max="32" width="27.69921875" style="4" customWidth="1"/>
    <col min="33" max="33" width="16.296875" style="4" customWidth="1"/>
    <col min="34" max="34" width="27.296875" style="4" bestFit="1" customWidth="1"/>
    <col min="35" max="35" width="17.19921875" style="4" bestFit="1" customWidth="1"/>
    <col min="36" max="36" width="20.296875" style="4" bestFit="1" customWidth="1"/>
    <col min="37" max="37" width="12.5" style="4" bestFit="1" customWidth="1"/>
    <col min="38" max="39" width="10.796875" style="15"/>
    <col min="40" max="40" width="56.69921875" style="1" customWidth="1"/>
  </cols>
  <sheetData>
    <row r="1" spans="1:41" s="17" customFormat="1" ht="23.4">
      <c r="A1" s="18" t="s">
        <v>81</v>
      </c>
      <c r="B1" s="51" t="s">
        <v>112</v>
      </c>
      <c r="C1" s="51"/>
      <c r="D1" s="51"/>
      <c r="E1" s="52" t="str">
        <f ca="1">IF(LEN(cellFilenameFormatErrors)=0,LEFT(cellBaseFilename,9),"Code is automatically derived from the filename: 'YEAR.###X.[STATUS.][v#.]DESCRIPTION.xlsx', X=SC code")</f>
        <v>2025.005F</v>
      </c>
      <c r="F1" s="52"/>
      <c r="G1" s="52"/>
      <c r="H1" s="52"/>
      <c r="I1" s="52"/>
      <c r="J1" s="52"/>
      <c r="K1" s="52"/>
      <c r="L1" s="52"/>
      <c r="M1" s="52"/>
      <c r="N1" s="52"/>
      <c r="O1" s="52"/>
      <c r="P1" s="42"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3"/>
      <c r="R1" s="43"/>
      <c r="S1" s="43"/>
      <c r="T1" s="43"/>
      <c r="U1" s="43"/>
      <c r="V1" s="43"/>
      <c r="W1" s="43"/>
      <c r="X1" s="43"/>
      <c r="Y1" s="43"/>
      <c r="Z1" s="43"/>
      <c r="AA1" s="43"/>
      <c r="AB1" s="43"/>
      <c r="AC1" s="43"/>
      <c r="AD1" s="29" t="s">
        <v>28</v>
      </c>
      <c r="AE1" s="25" t="str" cm="1">
        <f t="array" aca="1" ref="AE1" ca="1">MID(CELL("filename",'Proposal Template'!$B$1),SEARCH("[",CELL("filename",'Proposal Template'!$B$1))+1, SEARCH("]",CELL("filename",'Proposal Template'!$B$1))-SEARCH("[",CELL("filename",'Proposal Template'!$B$1))-1)</f>
        <v>2025.005F.Ac.v3.Ambiguiviridae_newfam.xlsx</v>
      </c>
      <c r="AF1" s="23"/>
      <c r="AG1" s="16"/>
      <c r="AH1" s="16"/>
      <c r="AI1" s="16"/>
      <c r="AJ1" s="16"/>
      <c r="AK1" s="16"/>
      <c r="AL1" s="16"/>
      <c r="AM1" s="16"/>
      <c r="AN1" s="16"/>
      <c r="AO1"/>
    </row>
    <row r="2" spans="1:41" ht="18">
      <c r="A2" s="18" t="s">
        <v>115</v>
      </c>
      <c r="B2" s="51" t="s">
        <v>111</v>
      </c>
      <c r="C2" s="51"/>
      <c r="D2" s="51"/>
      <c r="E2" s="53"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3"/>
      <c r="G2" s="53"/>
      <c r="H2" s="53"/>
      <c r="I2" s="53"/>
      <c r="J2" s="53"/>
      <c r="K2" s="53"/>
      <c r="L2" s="53"/>
      <c r="M2" s="53"/>
      <c r="N2" s="53"/>
      <c r="O2" s="53"/>
      <c r="P2" s="44" t="str">
        <f ca="1">_xlfn.CONCAT(
IF(NOT(ISERROR(AF2)),"","Study Section code ('"&amp;AE2&amp;"') is not valid; ")
)</f>
        <v/>
      </c>
      <c r="Q2" s="45"/>
      <c r="R2" s="45"/>
      <c r="S2" s="45"/>
      <c r="T2" s="45"/>
      <c r="U2" s="45"/>
      <c r="V2" s="45"/>
      <c r="W2" s="45"/>
      <c r="X2" s="45"/>
      <c r="Y2" s="45"/>
      <c r="Z2" s="45"/>
      <c r="AA2" s="45"/>
      <c r="AB2" s="45"/>
      <c r="AC2" s="45"/>
      <c r="AD2" s="30" t="s">
        <v>28</v>
      </c>
      <c r="AE2" s="24" t="str">
        <f ca="1">MID(AE1,9,1)</f>
        <v>F</v>
      </c>
      <c r="AF2" s="24" t="str">
        <f ca="1">VLOOKUP(AE2,studySectionCodeLUT,2,FALSE)</f>
        <v>Fungal and protist virus (F) proposals</v>
      </c>
      <c r="AG2" s="3"/>
      <c r="AH2" s="3"/>
      <c r="AI2" s="3"/>
      <c r="AJ2" s="3"/>
      <c r="AK2" s="3"/>
      <c r="AL2" s="3"/>
      <c r="AM2" s="3"/>
      <c r="AN2" s="3"/>
    </row>
    <row r="3" spans="1:41" ht="36" customHeight="1">
      <c r="A3" s="46" t="s">
        <v>21</v>
      </c>
      <c r="B3" s="46"/>
      <c r="C3" s="46"/>
      <c r="D3" s="46"/>
      <c r="E3" s="46"/>
      <c r="F3" s="46"/>
      <c r="G3" s="46"/>
      <c r="H3" s="46"/>
      <c r="I3" s="46"/>
      <c r="J3" s="46"/>
      <c r="K3" s="46"/>
      <c r="L3" s="46"/>
      <c r="M3" s="46"/>
      <c r="N3" s="46"/>
      <c r="O3" s="46"/>
      <c r="P3" s="47" t="s">
        <v>22</v>
      </c>
      <c r="Q3" s="47"/>
      <c r="R3" s="47"/>
      <c r="S3" s="47"/>
      <c r="T3" s="47"/>
      <c r="U3" s="47"/>
      <c r="V3" s="47"/>
      <c r="W3" s="47"/>
      <c r="X3" s="47"/>
      <c r="Y3" s="47"/>
      <c r="Z3" s="47"/>
      <c r="AA3" s="47"/>
      <c r="AB3" s="47"/>
      <c r="AC3" s="47"/>
      <c r="AD3" s="47"/>
      <c r="AE3" s="48" t="s">
        <v>110</v>
      </c>
      <c r="AF3" s="49"/>
      <c r="AG3" s="49"/>
      <c r="AH3" s="49"/>
      <c r="AI3" s="49"/>
      <c r="AJ3" s="49"/>
      <c r="AK3" s="50"/>
      <c r="AL3" s="40" t="s">
        <v>109</v>
      </c>
      <c r="AM3" s="41"/>
      <c r="AN3" s="31" t="s">
        <v>23</v>
      </c>
    </row>
    <row r="4" spans="1:41" s="8" customFormat="1" ht="31.95"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6" t="s">
        <v>116</v>
      </c>
      <c r="Q5" s="36"/>
      <c r="R5" s="36" t="s">
        <v>117</v>
      </c>
      <c r="S5" s="36"/>
      <c r="T5" s="36" t="s">
        <v>118</v>
      </c>
      <c r="U5" s="36"/>
      <c r="V5" s="36" t="s">
        <v>119</v>
      </c>
      <c r="W5" s="36"/>
      <c r="X5" s="36" t="s">
        <v>120</v>
      </c>
      <c r="Y5" s="36"/>
      <c r="Z5" s="37" t="s">
        <v>121</v>
      </c>
      <c r="AA5" s="38"/>
      <c r="AB5" s="34"/>
      <c r="AC5" s="34"/>
      <c r="AD5" s="35"/>
      <c r="AL5" s="15" t="s">
        <v>27</v>
      </c>
      <c r="AM5" s="15" t="s">
        <v>42</v>
      </c>
    </row>
    <row r="6" spans="1:41">
      <c r="P6" s="36" t="s">
        <v>116</v>
      </c>
      <c r="Q6" s="36"/>
      <c r="R6" s="36" t="s">
        <v>117</v>
      </c>
      <c r="S6" s="36"/>
      <c r="T6" s="36" t="s">
        <v>118</v>
      </c>
      <c r="U6" s="36"/>
      <c r="V6" s="36" t="s">
        <v>119</v>
      </c>
      <c r="W6" s="36"/>
      <c r="X6" s="36" t="s">
        <v>120</v>
      </c>
      <c r="Y6" s="36"/>
      <c r="Z6" s="39" t="s">
        <v>121</v>
      </c>
      <c r="AA6" s="38"/>
      <c r="AB6" s="37" t="s">
        <v>122</v>
      </c>
      <c r="AC6" s="34"/>
      <c r="AD6" s="35"/>
      <c r="AL6" s="15" t="s">
        <v>27</v>
      </c>
      <c r="AM6" s="15" t="s">
        <v>35</v>
      </c>
    </row>
    <row r="7" spans="1:41">
      <c r="P7" s="36" t="s">
        <v>116</v>
      </c>
      <c r="Q7" s="36"/>
      <c r="R7" s="36" t="s">
        <v>117</v>
      </c>
      <c r="S7" s="36"/>
      <c r="T7" s="36" t="s">
        <v>118</v>
      </c>
      <c r="U7" s="36"/>
      <c r="V7" s="36" t="s">
        <v>119</v>
      </c>
      <c r="W7" s="36"/>
      <c r="X7" s="36" t="s">
        <v>120</v>
      </c>
      <c r="Y7" s="36"/>
      <c r="Z7" s="39" t="s">
        <v>121</v>
      </c>
      <c r="AA7" s="38"/>
      <c r="AB7" s="39" t="s">
        <v>122</v>
      </c>
      <c r="AC7" s="34"/>
      <c r="AD7" s="26" t="s">
        <v>123</v>
      </c>
      <c r="AE7" s="4" t="s">
        <v>124</v>
      </c>
      <c r="AF7" s="4" t="s">
        <v>125</v>
      </c>
      <c r="AG7" s="4" t="s">
        <v>126</v>
      </c>
      <c r="AI7" s="4" t="s">
        <v>24</v>
      </c>
      <c r="AJ7" s="4" t="s">
        <v>101</v>
      </c>
      <c r="AK7" s="4" t="s">
        <v>40</v>
      </c>
      <c r="AL7" s="15" t="s">
        <v>27</v>
      </c>
      <c r="AM7" s="15" t="s">
        <v>28</v>
      </c>
    </row>
    <row r="8" spans="1:41">
      <c r="P8" s="36" t="s">
        <v>116</v>
      </c>
      <c r="Q8" s="36"/>
      <c r="R8" s="36" t="s">
        <v>117</v>
      </c>
      <c r="S8" s="36"/>
      <c r="T8" s="36" t="s">
        <v>118</v>
      </c>
      <c r="U8" s="36"/>
      <c r="V8" s="36" t="s">
        <v>119</v>
      </c>
      <c r="W8" s="36"/>
      <c r="X8" s="36" t="s">
        <v>120</v>
      </c>
      <c r="Y8" s="36"/>
      <c r="Z8" s="39" t="s">
        <v>121</v>
      </c>
      <c r="AA8" s="38"/>
      <c r="AB8" s="39" t="s">
        <v>122</v>
      </c>
      <c r="AC8" s="34"/>
      <c r="AD8" s="26" t="s">
        <v>127</v>
      </c>
      <c r="AE8" s="4" t="s">
        <v>128</v>
      </c>
      <c r="AF8" s="4" t="s">
        <v>129</v>
      </c>
      <c r="AG8" s="4" t="s">
        <v>130</v>
      </c>
      <c r="AH8" s="4" t="str">
        <f>VLOOKUP(AE8,'[1]Ambiguis only'!$E:$K,6,FALSE)</f>
        <v>Kst5C</v>
      </c>
      <c r="AI8" s="4" t="s">
        <v>24</v>
      </c>
      <c r="AJ8" s="4" t="s">
        <v>101</v>
      </c>
      <c r="AK8" s="4" t="s">
        <v>40</v>
      </c>
      <c r="AL8" s="15" t="s">
        <v>27</v>
      </c>
      <c r="AM8" s="15" t="s">
        <v>28</v>
      </c>
    </row>
    <row r="9" spans="1:41">
      <c r="P9" s="36" t="s">
        <v>116</v>
      </c>
      <c r="Q9" s="36"/>
      <c r="R9" s="36" t="s">
        <v>117</v>
      </c>
      <c r="S9" s="36"/>
      <c r="T9" s="36" t="s">
        <v>118</v>
      </c>
      <c r="U9" s="36"/>
      <c r="V9" s="36" t="s">
        <v>119</v>
      </c>
      <c r="W9" s="36"/>
      <c r="X9" s="36" t="s">
        <v>120</v>
      </c>
      <c r="Y9" s="36"/>
      <c r="Z9" s="39" t="s">
        <v>121</v>
      </c>
      <c r="AA9" s="38"/>
      <c r="AB9" s="39" t="s">
        <v>122</v>
      </c>
      <c r="AC9" s="34"/>
      <c r="AD9" s="26" t="s">
        <v>131</v>
      </c>
      <c r="AE9" s="4" t="s">
        <v>132</v>
      </c>
      <c r="AF9" s="4" t="s">
        <v>133</v>
      </c>
      <c r="AG9" s="4" t="s">
        <v>134</v>
      </c>
      <c r="AH9" s="4" t="str">
        <f>VLOOKUP(AE9,'[1]Ambiguis only'!$E:$K,6,FALSE)</f>
        <v>HTC-5</v>
      </c>
      <c r="AI9" s="4" t="s">
        <v>24</v>
      </c>
      <c r="AJ9" s="4" t="s">
        <v>101</v>
      </c>
      <c r="AK9" s="4" t="s">
        <v>40</v>
      </c>
      <c r="AL9" s="15" t="s">
        <v>27</v>
      </c>
      <c r="AM9" s="15" t="s">
        <v>28</v>
      </c>
    </row>
    <row r="10" spans="1:41">
      <c r="P10" s="36" t="s">
        <v>116</v>
      </c>
      <c r="Q10" s="36"/>
      <c r="R10" s="36" t="s">
        <v>117</v>
      </c>
      <c r="S10" s="36"/>
      <c r="T10" s="36" t="s">
        <v>118</v>
      </c>
      <c r="U10" s="36"/>
      <c r="V10" s="36" t="s">
        <v>119</v>
      </c>
      <c r="W10" s="36"/>
      <c r="X10" s="36" t="s">
        <v>120</v>
      </c>
      <c r="Y10" s="36"/>
      <c r="Z10" s="39" t="s">
        <v>121</v>
      </c>
      <c r="AA10" s="38"/>
      <c r="AB10" s="39" t="s">
        <v>122</v>
      </c>
      <c r="AC10" s="34"/>
      <c r="AD10" s="26" t="s">
        <v>135</v>
      </c>
      <c r="AE10" s="4" t="s">
        <v>136</v>
      </c>
      <c r="AF10" s="4" t="s">
        <v>137</v>
      </c>
      <c r="AG10" s="4" t="s">
        <v>138</v>
      </c>
      <c r="AI10" s="4" t="s">
        <v>24</v>
      </c>
      <c r="AJ10" s="4" t="s">
        <v>101</v>
      </c>
      <c r="AK10" s="4" t="s">
        <v>40</v>
      </c>
      <c r="AL10" s="15" t="s">
        <v>27</v>
      </c>
      <c r="AM10" s="15" t="s">
        <v>28</v>
      </c>
    </row>
    <row r="11" spans="1:41">
      <c r="P11" s="36" t="s">
        <v>116</v>
      </c>
      <c r="Q11" s="36"/>
      <c r="R11" s="36" t="s">
        <v>117</v>
      </c>
      <c r="S11" s="36"/>
      <c r="T11" s="36" t="s">
        <v>118</v>
      </c>
      <c r="U11" s="36"/>
      <c r="V11" s="36" t="s">
        <v>119</v>
      </c>
      <c r="W11" s="36"/>
      <c r="X11" s="36" t="s">
        <v>120</v>
      </c>
      <c r="Y11" s="36"/>
      <c r="Z11" s="39" t="s">
        <v>121</v>
      </c>
      <c r="AA11" s="38"/>
      <c r="AB11" s="39" t="s">
        <v>122</v>
      </c>
      <c r="AC11" s="34"/>
      <c r="AD11" s="26" t="s">
        <v>139</v>
      </c>
      <c r="AE11" s="4" t="s">
        <v>140</v>
      </c>
      <c r="AF11" s="4" t="s">
        <v>141</v>
      </c>
      <c r="AG11" s="4" t="s">
        <v>142</v>
      </c>
      <c r="AI11" s="4" t="s">
        <v>24</v>
      </c>
      <c r="AJ11" s="4" t="s">
        <v>101</v>
      </c>
      <c r="AK11" s="4" t="s">
        <v>40</v>
      </c>
      <c r="AL11" s="15" t="s">
        <v>27</v>
      </c>
      <c r="AM11" s="15" t="s">
        <v>28</v>
      </c>
    </row>
    <row r="12" spans="1:41">
      <c r="P12" s="36" t="s">
        <v>116</v>
      </c>
      <c r="Q12" s="36"/>
      <c r="R12" s="36" t="s">
        <v>117</v>
      </c>
      <c r="S12" s="36"/>
      <c r="T12" s="36" t="s">
        <v>118</v>
      </c>
      <c r="U12" s="36"/>
      <c r="V12" s="36" t="s">
        <v>119</v>
      </c>
      <c r="W12" s="36"/>
      <c r="X12" s="36" t="s">
        <v>120</v>
      </c>
      <c r="Y12" s="36"/>
      <c r="Z12" s="39" t="s">
        <v>121</v>
      </c>
      <c r="AA12" s="38"/>
      <c r="AB12" s="39" t="s">
        <v>122</v>
      </c>
      <c r="AC12" s="34"/>
      <c r="AD12" s="26" t="s">
        <v>143</v>
      </c>
      <c r="AE12" s="4" t="s">
        <v>144</v>
      </c>
      <c r="AF12" s="4" t="s">
        <v>145</v>
      </c>
      <c r="AG12" s="4" t="s">
        <v>146</v>
      </c>
      <c r="AH12" s="4" t="str">
        <f>VLOOKUP(AE12,'[1]Ambiguis only'!$E:$K,6,FALSE)</f>
        <v>DsRV1</v>
      </c>
      <c r="AI12" s="4" t="s">
        <v>24</v>
      </c>
      <c r="AJ12" s="4" t="s">
        <v>101</v>
      </c>
      <c r="AK12" s="4" t="s">
        <v>40</v>
      </c>
      <c r="AL12" s="15" t="s">
        <v>27</v>
      </c>
      <c r="AM12" s="15" t="s">
        <v>28</v>
      </c>
    </row>
    <row r="13" spans="1:41">
      <c r="P13" s="36" t="s">
        <v>116</v>
      </c>
      <c r="Q13" s="36"/>
      <c r="R13" s="36" t="s">
        <v>117</v>
      </c>
      <c r="S13" s="36"/>
      <c r="T13" s="36" t="s">
        <v>118</v>
      </c>
      <c r="U13" s="36"/>
      <c r="V13" s="36" t="s">
        <v>119</v>
      </c>
      <c r="W13" s="36"/>
      <c r="X13" s="36" t="s">
        <v>120</v>
      </c>
      <c r="Y13" s="36"/>
      <c r="Z13" s="39" t="s">
        <v>121</v>
      </c>
      <c r="AA13" s="38"/>
      <c r="AB13" s="39" t="s">
        <v>122</v>
      </c>
      <c r="AC13" s="34"/>
      <c r="AD13" s="26" t="s">
        <v>147</v>
      </c>
      <c r="AE13" s="4" t="s">
        <v>148</v>
      </c>
      <c r="AF13" s="4" t="s">
        <v>149</v>
      </c>
      <c r="AG13" s="4" t="s">
        <v>150</v>
      </c>
      <c r="AH13" s="4" t="str">
        <f>VLOOKUP(AE13,'[1]Ambiguis only'!$E:$K,6,FALSE)</f>
        <v>PMS3_DN19963</v>
      </c>
      <c r="AI13" s="4" t="s">
        <v>29</v>
      </c>
      <c r="AJ13" s="4" t="s">
        <v>101</v>
      </c>
      <c r="AK13" s="4" t="s">
        <v>40</v>
      </c>
      <c r="AL13" s="15" t="s">
        <v>27</v>
      </c>
      <c r="AM13" s="15" t="s">
        <v>28</v>
      </c>
    </row>
    <row r="14" spans="1:41">
      <c r="P14" s="36" t="s">
        <v>116</v>
      </c>
      <c r="Q14" s="36"/>
      <c r="R14" s="36" t="s">
        <v>117</v>
      </c>
      <c r="S14" s="36"/>
      <c r="T14" s="36" t="s">
        <v>118</v>
      </c>
      <c r="U14" s="36"/>
      <c r="V14" s="36" t="s">
        <v>119</v>
      </c>
      <c r="W14" s="36"/>
      <c r="X14" s="36" t="s">
        <v>120</v>
      </c>
      <c r="Y14" s="36"/>
      <c r="Z14" s="39" t="s">
        <v>121</v>
      </c>
      <c r="AA14" s="38"/>
      <c r="AB14" s="39" t="s">
        <v>122</v>
      </c>
      <c r="AC14" s="34"/>
      <c r="AD14" s="26" t="s">
        <v>151</v>
      </c>
      <c r="AE14" s="4" t="s">
        <v>152</v>
      </c>
      <c r="AF14" s="4" t="s">
        <v>153</v>
      </c>
      <c r="AG14" s="4" t="s">
        <v>154</v>
      </c>
      <c r="AH14" s="4" t="str">
        <f>VLOOKUP(AE14,'[1]Ambiguis only'!$E:$K,6,FALSE)</f>
        <v>PMS6_249</v>
      </c>
      <c r="AI14" s="4" t="s">
        <v>29</v>
      </c>
      <c r="AJ14" s="4" t="s">
        <v>101</v>
      </c>
      <c r="AK14" s="4" t="s">
        <v>40</v>
      </c>
      <c r="AL14" s="15" t="s">
        <v>27</v>
      </c>
      <c r="AM14" s="15" t="s">
        <v>28</v>
      </c>
    </row>
    <row r="15" spans="1:41">
      <c r="P15" s="36" t="s">
        <v>116</v>
      </c>
      <c r="Q15" s="36"/>
      <c r="R15" s="36" t="s">
        <v>117</v>
      </c>
      <c r="S15" s="36"/>
      <c r="T15" s="36" t="s">
        <v>118</v>
      </c>
      <c r="U15" s="36"/>
      <c r="V15" s="36" t="s">
        <v>119</v>
      </c>
      <c r="W15" s="36"/>
      <c r="X15" s="36" t="s">
        <v>120</v>
      </c>
      <c r="Y15" s="36"/>
      <c r="Z15" s="39" t="s">
        <v>121</v>
      </c>
      <c r="AA15" s="38"/>
      <c r="AB15" s="39" t="s">
        <v>122</v>
      </c>
      <c r="AC15" s="34"/>
      <c r="AD15" s="26" t="s">
        <v>155</v>
      </c>
      <c r="AE15" s="4" t="s">
        <v>156</v>
      </c>
      <c r="AF15" s="4" t="s">
        <v>157</v>
      </c>
      <c r="AG15" s="4" t="s">
        <v>158</v>
      </c>
      <c r="AH15" s="4" t="str">
        <f>VLOOKUP(AE15,'[1]Ambiguis only'!$E:$K,6,FALSE)</f>
        <v>PMS3_DN20907</v>
      </c>
      <c r="AI15" s="4" t="s">
        <v>24</v>
      </c>
      <c r="AJ15" s="4" t="s">
        <v>101</v>
      </c>
      <c r="AK15" s="4" t="s">
        <v>40</v>
      </c>
      <c r="AL15" s="15" t="s">
        <v>27</v>
      </c>
      <c r="AM15" s="15" t="s">
        <v>28</v>
      </c>
    </row>
    <row r="16" spans="1:41">
      <c r="P16" s="36" t="s">
        <v>116</v>
      </c>
      <c r="Q16" s="36"/>
      <c r="R16" s="36" t="s">
        <v>117</v>
      </c>
      <c r="S16" s="36"/>
      <c r="T16" s="36" t="s">
        <v>118</v>
      </c>
      <c r="U16" s="36"/>
      <c r="V16" s="36" t="s">
        <v>119</v>
      </c>
      <c r="W16" s="36"/>
      <c r="X16" s="36" t="s">
        <v>120</v>
      </c>
      <c r="Y16" s="36"/>
      <c r="Z16" s="39" t="s">
        <v>121</v>
      </c>
      <c r="AA16" s="38"/>
      <c r="AB16" s="39" t="s">
        <v>122</v>
      </c>
      <c r="AC16" s="34"/>
      <c r="AD16" s="26" t="s">
        <v>159</v>
      </c>
      <c r="AE16" s="4" t="s">
        <v>160</v>
      </c>
      <c r="AF16" s="4" t="s">
        <v>161</v>
      </c>
      <c r="AG16" s="4" t="s">
        <v>162</v>
      </c>
      <c r="AH16" s="4" t="str">
        <f>VLOOKUP(AE16,'[1]Ambiguis only'!$E:$K,6,FALSE)</f>
        <v>PM-A_DN28316</v>
      </c>
      <c r="AI16" s="4" t="s">
        <v>29</v>
      </c>
      <c r="AJ16" s="4" t="s">
        <v>101</v>
      </c>
      <c r="AK16" s="4" t="s">
        <v>40</v>
      </c>
      <c r="AL16" s="15" t="s">
        <v>27</v>
      </c>
      <c r="AM16" s="15" t="s">
        <v>28</v>
      </c>
    </row>
    <row r="17" spans="16:39">
      <c r="P17" s="36" t="s">
        <v>116</v>
      </c>
      <c r="Q17" s="36"/>
      <c r="R17" s="36" t="s">
        <v>117</v>
      </c>
      <c r="S17" s="36"/>
      <c r="T17" s="36" t="s">
        <v>118</v>
      </c>
      <c r="U17" s="36"/>
      <c r="V17" s="36" t="s">
        <v>119</v>
      </c>
      <c r="W17" s="36"/>
      <c r="X17" s="36" t="s">
        <v>120</v>
      </c>
      <c r="Y17" s="36"/>
      <c r="Z17" s="39" t="s">
        <v>121</v>
      </c>
      <c r="AA17" s="38"/>
      <c r="AB17" s="39" t="s">
        <v>122</v>
      </c>
      <c r="AC17" s="34"/>
      <c r="AD17" s="26" t="s">
        <v>163</v>
      </c>
      <c r="AE17" s="4" t="s">
        <v>164</v>
      </c>
      <c r="AF17" s="4" t="s">
        <v>165</v>
      </c>
      <c r="AG17" s="4" t="s">
        <v>166</v>
      </c>
      <c r="AH17" s="4" t="str">
        <f>VLOOKUP(AE17,'[1]Ambiguis only'!$E:$K,6,FALSE)</f>
        <v>StAv128A</v>
      </c>
      <c r="AI17" s="4" t="s">
        <v>29</v>
      </c>
      <c r="AJ17" s="4" t="s">
        <v>101</v>
      </c>
      <c r="AK17" s="4" t="s">
        <v>40</v>
      </c>
      <c r="AL17" s="15" t="s">
        <v>27</v>
      </c>
      <c r="AM17" s="15" t="s">
        <v>28</v>
      </c>
    </row>
    <row r="18" spans="16:39">
      <c r="P18" s="36" t="s">
        <v>116</v>
      </c>
      <c r="Q18" s="36"/>
      <c r="R18" s="36" t="s">
        <v>117</v>
      </c>
      <c r="S18" s="36"/>
      <c r="T18" s="36" t="s">
        <v>118</v>
      </c>
      <c r="U18" s="36"/>
      <c r="V18" s="36" t="s">
        <v>119</v>
      </c>
      <c r="W18" s="36"/>
      <c r="X18" s="36" t="s">
        <v>120</v>
      </c>
      <c r="Y18" s="36"/>
      <c r="Z18" s="39" t="s">
        <v>121</v>
      </c>
      <c r="AA18" s="38"/>
      <c r="AB18" s="39" t="s">
        <v>122</v>
      </c>
      <c r="AC18" s="34"/>
      <c r="AD18" s="26" t="s">
        <v>167</v>
      </c>
      <c r="AE18" s="4" t="s">
        <v>168</v>
      </c>
      <c r="AF18" s="4" t="s">
        <v>169</v>
      </c>
      <c r="AG18" s="4" t="s">
        <v>170</v>
      </c>
      <c r="AH18" s="4" t="str">
        <f>VLOOKUP(AE18,'[1]Ambiguis only'!$E:$K,6,FALSE)</f>
        <v>a</v>
      </c>
      <c r="AI18" s="4" t="s">
        <v>24</v>
      </c>
      <c r="AJ18" s="4" t="s">
        <v>101</v>
      </c>
      <c r="AK18" s="4" t="s">
        <v>40</v>
      </c>
      <c r="AL18" s="15" t="s">
        <v>27</v>
      </c>
      <c r="AM18" s="15" t="s">
        <v>28</v>
      </c>
    </row>
    <row r="19" spans="16:39">
      <c r="P19" s="36" t="s">
        <v>116</v>
      </c>
      <c r="Q19" s="36"/>
      <c r="R19" s="36" t="s">
        <v>117</v>
      </c>
      <c r="S19" s="36"/>
      <c r="T19" s="36" t="s">
        <v>118</v>
      </c>
      <c r="U19" s="36"/>
      <c r="V19" s="36" t="s">
        <v>119</v>
      </c>
      <c r="W19" s="36"/>
      <c r="X19" s="36" t="s">
        <v>120</v>
      </c>
      <c r="Y19" s="36"/>
      <c r="Z19" s="39" t="s">
        <v>121</v>
      </c>
      <c r="AA19" s="38"/>
      <c r="AB19" s="39" t="s">
        <v>122</v>
      </c>
      <c r="AC19" s="34"/>
      <c r="AD19" s="26" t="s">
        <v>171</v>
      </c>
      <c r="AE19" s="4" t="s">
        <v>172</v>
      </c>
      <c r="AF19" s="4" t="s">
        <v>173</v>
      </c>
      <c r="AG19" s="4" t="s">
        <v>174</v>
      </c>
      <c r="AH19" s="4" t="str">
        <f>VLOOKUP(AE19,'[1]Ambiguis only'!$E:$K,6,FALSE)</f>
        <v>CQCGZ37</v>
      </c>
      <c r="AI19" s="4" t="s">
        <v>29</v>
      </c>
      <c r="AJ19" s="4" t="s">
        <v>101</v>
      </c>
      <c r="AK19" s="4" t="s">
        <v>94</v>
      </c>
      <c r="AL19" s="15" t="s">
        <v>27</v>
      </c>
      <c r="AM19" s="15" t="s">
        <v>28</v>
      </c>
    </row>
    <row r="20" spans="16:39">
      <c r="P20" s="36" t="s">
        <v>116</v>
      </c>
      <c r="Q20" s="36"/>
      <c r="R20" s="36" t="s">
        <v>117</v>
      </c>
      <c r="S20" s="36"/>
      <c r="T20" s="36" t="s">
        <v>118</v>
      </c>
      <c r="U20" s="36"/>
      <c r="V20" s="36" t="s">
        <v>119</v>
      </c>
      <c r="W20" s="36"/>
      <c r="X20" s="36" t="s">
        <v>120</v>
      </c>
      <c r="Y20" s="36"/>
      <c r="Z20" s="39" t="s">
        <v>121</v>
      </c>
      <c r="AA20" s="38"/>
      <c r="AB20" s="39" t="s">
        <v>122</v>
      </c>
      <c r="AC20" s="34"/>
      <c r="AD20" s="26" t="s">
        <v>175</v>
      </c>
      <c r="AE20" s="4" t="s">
        <v>176</v>
      </c>
      <c r="AF20" s="4" t="s">
        <v>177</v>
      </c>
      <c r="AG20" s="4" t="s">
        <v>178</v>
      </c>
      <c r="AH20" s="4" t="str">
        <f>VLOOKUP(AE20,'[1]Ambiguis only'!$E:$K,6,FALSE)</f>
        <v>c22</v>
      </c>
      <c r="AI20" s="4" t="s">
        <v>29</v>
      </c>
      <c r="AJ20" s="4" t="s">
        <v>101</v>
      </c>
      <c r="AK20" s="4" t="s">
        <v>93</v>
      </c>
      <c r="AL20" s="15" t="s">
        <v>27</v>
      </c>
      <c r="AM20" s="15" t="s">
        <v>28</v>
      </c>
    </row>
    <row r="21" spans="16:39">
      <c r="P21" s="36" t="s">
        <v>116</v>
      </c>
      <c r="Q21" s="36"/>
      <c r="R21" s="36" t="s">
        <v>117</v>
      </c>
      <c r="S21" s="36"/>
      <c r="T21" s="36" t="s">
        <v>118</v>
      </c>
      <c r="U21" s="36"/>
      <c r="V21" s="36" t="s">
        <v>119</v>
      </c>
      <c r="W21" s="36"/>
      <c r="X21" s="36" t="s">
        <v>120</v>
      </c>
      <c r="Y21" s="36"/>
      <c r="Z21" s="39" t="s">
        <v>121</v>
      </c>
      <c r="AA21" s="38"/>
      <c r="AB21" s="39" t="s">
        <v>122</v>
      </c>
      <c r="AC21" s="34"/>
      <c r="AD21" s="26" t="s">
        <v>179</v>
      </c>
      <c r="AE21" s="4" t="s">
        <v>180</v>
      </c>
      <c r="AF21" s="4" t="s">
        <v>181</v>
      </c>
      <c r="AG21" s="4" t="s">
        <v>182</v>
      </c>
      <c r="AH21" s="4" t="str">
        <f>VLOOKUP(AE21,'[1]Ambiguis only'!$E:$K,6,FALSE)</f>
        <v>m11</v>
      </c>
      <c r="AI21" s="4" t="s">
        <v>29</v>
      </c>
      <c r="AJ21" s="4" t="s">
        <v>101</v>
      </c>
      <c r="AK21" s="4" t="s">
        <v>93</v>
      </c>
      <c r="AL21" s="15" t="s">
        <v>27</v>
      </c>
      <c r="AM21" s="15" t="s">
        <v>28</v>
      </c>
    </row>
    <row r="22" spans="16:39">
      <c r="P22" s="36" t="s">
        <v>116</v>
      </c>
      <c r="Q22" s="36"/>
      <c r="R22" s="36" t="s">
        <v>117</v>
      </c>
      <c r="S22" s="36"/>
      <c r="T22" s="36" t="s">
        <v>118</v>
      </c>
      <c r="U22" s="36"/>
      <c r="V22" s="36" t="s">
        <v>119</v>
      </c>
      <c r="W22" s="36"/>
      <c r="X22" s="36" t="s">
        <v>120</v>
      </c>
      <c r="Y22" s="36"/>
      <c r="Z22" s="39" t="s">
        <v>121</v>
      </c>
      <c r="AA22" s="38"/>
      <c r="AB22" s="39" t="s">
        <v>122</v>
      </c>
      <c r="AC22" s="34"/>
      <c r="AD22" s="26" t="s">
        <v>183</v>
      </c>
      <c r="AE22" s="4" t="s">
        <v>184</v>
      </c>
      <c r="AF22" s="4" t="s">
        <v>185</v>
      </c>
      <c r="AG22" s="4" t="s">
        <v>186</v>
      </c>
      <c r="AI22" s="4" t="s">
        <v>24</v>
      </c>
      <c r="AJ22" s="4" t="s">
        <v>101</v>
      </c>
      <c r="AK22" s="4" t="s">
        <v>40</v>
      </c>
      <c r="AL22" s="15" t="s">
        <v>27</v>
      </c>
      <c r="AM22" s="15" t="s">
        <v>28</v>
      </c>
    </row>
    <row r="23" spans="16:39">
      <c r="P23" s="36" t="s">
        <v>116</v>
      </c>
      <c r="Q23" s="36"/>
      <c r="R23" s="36" t="s">
        <v>117</v>
      </c>
      <c r="S23" s="36"/>
      <c r="T23" s="36" t="s">
        <v>118</v>
      </c>
      <c r="U23" s="36"/>
      <c r="V23" s="36" t="s">
        <v>119</v>
      </c>
      <c r="W23" s="36"/>
      <c r="X23" s="36" t="s">
        <v>120</v>
      </c>
      <c r="Y23" s="36"/>
      <c r="Z23" s="39" t="s">
        <v>121</v>
      </c>
      <c r="AA23" s="38"/>
      <c r="AB23" s="39" t="s">
        <v>122</v>
      </c>
      <c r="AC23" s="34"/>
      <c r="AD23" s="26" t="s">
        <v>187</v>
      </c>
      <c r="AE23" s="4" t="s">
        <v>188</v>
      </c>
      <c r="AF23" s="4" t="s">
        <v>189</v>
      </c>
      <c r="AG23" s="4" t="s">
        <v>190</v>
      </c>
      <c r="AH23" s="4" t="str">
        <f>VLOOKUP(AE23,'[1]Ambiguis only'!$E:$K,6,FALSE)</f>
        <v>MUT1097</v>
      </c>
      <c r="AI23" s="4" t="s">
        <v>24</v>
      </c>
      <c r="AJ23" s="4" t="s">
        <v>101</v>
      </c>
      <c r="AK23" s="4" t="s">
        <v>40</v>
      </c>
      <c r="AL23" s="15" t="s">
        <v>27</v>
      </c>
      <c r="AM23" s="15" t="s">
        <v>28</v>
      </c>
    </row>
    <row r="24" spans="16:39">
      <c r="P24" s="36" t="s">
        <v>116</v>
      </c>
      <c r="Q24" s="36"/>
      <c r="R24" s="36" t="s">
        <v>117</v>
      </c>
      <c r="S24" s="36"/>
      <c r="T24" s="36" t="s">
        <v>118</v>
      </c>
      <c r="U24" s="36"/>
      <c r="V24" s="36" t="s">
        <v>119</v>
      </c>
      <c r="W24" s="36"/>
      <c r="X24" s="36" t="s">
        <v>120</v>
      </c>
      <c r="Y24" s="36"/>
      <c r="Z24" s="39" t="s">
        <v>121</v>
      </c>
      <c r="AA24" s="38"/>
      <c r="AB24" s="39" t="s">
        <v>122</v>
      </c>
      <c r="AC24" s="34"/>
      <c r="AD24" s="26" t="s">
        <v>191</v>
      </c>
      <c r="AE24" s="4" t="s">
        <v>192</v>
      </c>
      <c r="AF24" s="4" t="s">
        <v>193</v>
      </c>
      <c r="AG24" s="4" t="s">
        <v>194</v>
      </c>
      <c r="AH24" s="4" t="str">
        <f>VLOOKUP(AE24,'[1]Ambiguis only'!$E:$K,6,FALSE)</f>
        <v>PmAv1DSE2036</v>
      </c>
      <c r="AI24" s="4" t="s">
        <v>24</v>
      </c>
      <c r="AJ24" s="4" t="s">
        <v>101</v>
      </c>
      <c r="AK24" s="4" t="s">
        <v>40</v>
      </c>
      <c r="AL24" s="15" t="s">
        <v>27</v>
      </c>
      <c r="AM24" s="15" t="s">
        <v>28</v>
      </c>
    </row>
    <row r="25" spans="16:39">
      <c r="P25" s="36" t="s">
        <v>116</v>
      </c>
      <c r="Q25" s="36"/>
      <c r="R25" s="36" t="s">
        <v>117</v>
      </c>
      <c r="S25" s="36"/>
      <c r="T25" s="36" t="s">
        <v>118</v>
      </c>
      <c r="U25" s="36"/>
      <c r="V25" s="36" t="s">
        <v>119</v>
      </c>
      <c r="W25" s="36"/>
      <c r="X25" s="36" t="s">
        <v>120</v>
      </c>
      <c r="Y25" s="36"/>
      <c r="Z25" s="39" t="s">
        <v>121</v>
      </c>
      <c r="AA25" s="38"/>
      <c r="AB25" s="39" t="s">
        <v>122</v>
      </c>
      <c r="AC25" s="34"/>
      <c r="AD25" s="26" t="s">
        <v>195</v>
      </c>
      <c r="AE25" s="4" t="s">
        <v>196</v>
      </c>
      <c r="AF25" s="4" t="s">
        <v>197</v>
      </c>
      <c r="AG25" s="4" t="s">
        <v>198</v>
      </c>
      <c r="AH25" s="4" t="str">
        <f>VLOOKUP(AE25,'[1]Ambiguis only'!$E:$K,6,FALSE)</f>
        <v>LG-01</v>
      </c>
      <c r="AI25" s="4" t="s">
        <v>24</v>
      </c>
      <c r="AJ25" s="4" t="s">
        <v>101</v>
      </c>
      <c r="AK25" s="4" t="s">
        <v>40</v>
      </c>
      <c r="AL25" s="15" t="s">
        <v>27</v>
      </c>
      <c r="AM25" s="15" t="s">
        <v>28</v>
      </c>
    </row>
    <row r="26" spans="16:39">
      <c r="P26" s="36" t="s">
        <v>116</v>
      </c>
      <c r="Q26" s="36"/>
      <c r="R26" s="36" t="s">
        <v>117</v>
      </c>
      <c r="S26" s="36"/>
      <c r="T26" s="36" t="s">
        <v>118</v>
      </c>
      <c r="U26" s="36"/>
      <c r="V26" s="36" t="s">
        <v>119</v>
      </c>
      <c r="W26" s="36"/>
      <c r="X26" s="36" t="s">
        <v>120</v>
      </c>
      <c r="Y26" s="36"/>
      <c r="Z26" s="39" t="s">
        <v>121</v>
      </c>
      <c r="AA26" s="38"/>
      <c r="AB26" s="39" t="s">
        <v>122</v>
      </c>
      <c r="AC26" s="34"/>
      <c r="AD26" s="26" t="s">
        <v>199</v>
      </c>
      <c r="AE26" s="4" t="s">
        <v>200</v>
      </c>
      <c r="AF26" s="4" t="s">
        <v>201</v>
      </c>
      <c r="AG26" s="4" t="s">
        <v>202</v>
      </c>
      <c r="AH26" s="4" t="str">
        <f>VLOOKUP(AE26,'[1]Ambiguis only'!$E:$K,6,FALSE)</f>
        <v>DMG-F-DN39274</v>
      </c>
      <c r="AI26" s="4" t="s">
        <v>29</v>
      </c>
      <c r="AJ26" s="4" t="s">
        <v>101</v>
      </c>
      <c r="AK26" s="4" t="s">
        <v>40</v>
      </c>
      <c r="AL26" s="15" t="s">
        <v>27</v>
      </c>
      <c r="AM26" s="15" t="s">
        <v>28</v>
      </c>
    </row>
    <row r="27" spans="16:39">
      <c r="P27" s="36" t="s">
        <v>116</v>
      </c>
      <c r="Q27" s="36"/>
      <c r="R27" s="36" t="s">
        <v>117</v>
      </c>
      <c r="S27" s="36"/>
      <c r="T27" s="36" t="s">
        <v>118</v>
      </c>
      <c r="U27" s="36"/>
      <c r="V27" s="36" t="s">
        <v>119</v>
      </c>
      <c r="W27" s="36"/>
      <c r="X27" s="36" t="s">
        <v>120</v>
      </c>
      <c r="Y27" s="36"/>
      <c r="Z27" s="39" t="s">
        <v>121</v>
      </c>
      <c r="AA27" s="34"/>
      <c r="AB27" s="39" t="s">
        <v>122</v>
      </c>
      <c r="AC27" s="34"/>
      <c r="AD27" s="26" t="s">
        <v>203</v>
      </c>
      <c r="AE27" s="4" t="s">
        <v>204</v>
      </c>
      <c r="AF27" s="4" t="s">
        <v>289</v>
      </c>
      <c r="AG27" s="4" t="s">
        <v>205</v>
      </c>
      <c r="AH27" s="4" t="str">
        <f>VLOOKUP(AE27,'[1]Ambiguis only'!$E:$K,6,FALSE)</f>
        <v>BN1</v>
      </c>
      <c r="AI27" s="4" t="s">
        <v>29</v>
      </c>
      <c r="AJ27" s="4" t="s">
        <v>101</v>
      </c>
      <c r="AK27" s="4" t="s">
        <v>88</v>
      </c>
      <c r="AL27" s="15" t="s">
        <v>27</v>
      </c>
      <c r="AM27" s="15" t="s">
        <v>28</v>
      </c>
    </row>
    <row r="28" spans="16:39">
      <c r="P28" s="36" t="s">
        <v>116</v>
      </c>
      <c r="Q28" s="36"/>
      <c r="R28" s="36" t="s">
        <v>117</v>
      </c>
      <c r="S28" s="36"/>
      <c r="T28" s="36" t="s">
        <v>118</v>
      </c>
      <c r="U28" s="36"/>
      <c r="V28" s="36" t="s">
        <v>119</v>
      </c>
      <c r="W28" s="36"/>
      <c r="X28" s="36" t="s">
        <v>120</v>
      </c>
      <c r="Y28" s="36"/>
      <c r="Z28" s="39" t="s">
        <v>121</v>
      </c>
      <c r="AA28" s="34"/>
      <c r="AB28" s="39" t="s">
        <v>122</v>
      </c>
      <c r="AC28" s="34"/>
      <c r="AD28" s="26" t="s">
        <v>206</v>
      </c>
      <c r="AE28" s="4" t="s">
        <v>207</v>
      </c>
      <c r="AF28" s="4" t="s">
        <v>290</v>
      </c>
      <c r="AG28" s="4" t="s">
        <v>208</v>
      </c>
      <c r="AH28" s="4" t="str">
        <f>VLOOKUP(AE28,'[1]Ambiguis only'!$E:$K,6,FALSE)</f>
        <v>H4_Bulk_Litter_23_scaffold_147</v>
      </c>
      <c r="AI28" s="4" t="s">
        <v>29</v>
      </c>
      <c r="AJ28" s="4" t="s">
        <v>101</v>
      </c>
      <c r="AK28" s="4" t="s">
        <v>99</v>
      </c>
      <c r="AL28" s="15" t="s">
        <v>27</v>
      </c>
      <c r="AM28" s="15" t="s">
        <v>28</v>
      </c>
    </row>
    <row r="29" spans="16:39">
      <c r="P29" s="36" t="s">
        <v>116</v>
      </c>
      <c r="Q29" s="36"/>
      <c r="R29" s="36" t="s">
        <v>117</v>
      </c>
      <c r="S29" s="36"/>
      <c r="T29" s="36" t="s">
        <v>118</v>
      </c>
      <c r="U29" s="36"/>
      <c r="V29" s="36" t="s">
        <v>119</v>
      </c>
      <c r="W29" s="36"/>
      <c r="X29" s="36" t="s">
        <v>120</v>
      </c>
      <c r="Y29" s="36"/>
      <c r="Z29" s="39" t="s">
        <v>121</v>
      </c>
      <c r="AA29" s="34"/>
      <c r="AB29" s="39" t="s">
        <v>122</v>
      </c>
      <c r="AC29" s="34"/>
      <c r="AD29" s="26" t="s">
        <v>209</v>
      </c>
      <c r="AE29" s="4" t="s">
        <v>210</v>
      </c>
      <c r="AF29" s="4" t="s">
        <v>291</v>
      </c>
      <c r="AG29" s="4" t="s">
        <v>211</v>
      </c>
      <c r="AH29" s="4" t="str">
        <f>VLOOKUP(AE29,'[1]Ambiguis only'!$E:$K,6,FALSE)</f>
        <v>H1_Rhizo_25_scaffold_783</v>
      </c>
      <c r="AI29" s="4" t="s">
        <v>29</v>
      </c>
      <c r="AJ29" s="4" t="s">
        <v>101</v>
      </c>
      <c r="AK29" s="4" t="s">
        <v>99</v>
      </c>
      <c r="AL29" s="15" t="s">
        <v>27</v>
      </c>
      <c r="AM29" s="15" t="s">
        <v>28</v>
      </c>
    </row>
    <row r="30" spans="16:39">
      <c r="P30" s="36" t="s">
        <v>116</v>
      </c>
      <c r="Q30" s="36"/>
      <c r="R30" s="36" t="s">
        <v>117</v>
      </c>
      <c r="S30" s="36"/>
      <c r="T30" s="36" t="s">
        <v>118</v>
      </c>
      <c r="U30" s="36"/>
      <c r="V30" s="36" t="s">
        <v>119</v>
      </c>
      <c r="W30" s="36"/>
      <c r="X30" s="36" t="s">
        <v>120</v>
      </c>
      <c r="Y30" s="36"/>
      <c r="Z30" s="39" t="s">
        <v>121</v>
      </c>
      <c r="AA30" s="34"/>
      <c r="AB30" s="39" t="s">
        <v>122</v>
      </c>
      <c r="AC30" s="34"/>
      <c r="AD30" s="26" t="s">
        <v>212</v>
      </c>
      <c r="AE30" s="4" t="s">
        <v>213</v>
      </c>
      <c r="AF30" s="4" t="s">
        <v>292</v>
      </c>
      <c r="AG30" s="4" t="s">
        <v>214</v>
      </c>
      <c r="AH30" s="4" t="str">
        <f>VLOOKUP(AE30,'[1]Ambiguis only'!$E:$K,6,FALSE)</f>
        <v>H4_Bulk_46_scaffold_408</v>
      </c>
      <c r="AI30" s="4" t="s">
        <v>29</v>
      </c>
      <c r="AJ30" s="4" t="s">
        <v>101</v>
      </c>
      <c r="AK30" s="4" t="s">
        <v>99</v>
      </c>
      <c r="AL30" s="15" t="s">
        <v>27</v>
      </c>
      <c r="AM30" s="15" t="s">
        <v>28</v>
      </c>
    </row>
    <row r="31" spans="16:39">
      <c r="P31" s="36" t="s">
        <v>116</v>
      </c>
      <c r="Q31" s="36"/>
      <c r="R31" s="36" t="s">
        <v>117</v>
      </c>
      <c r="S31" s="36"/>
      <c r="T31" s="36" t="s">
        <v>118</v>
      </c>
      <c r="U31" s="36"/>
      <c r="V31" s="36" t="s">
        <v>119</v>
      </c>
      <c r="W31" s="36"/>
      <c r="X31" s="36" t="s">
        <v>120</v>
      </c>
      <c r="Y31" s="36"/>
      <c r="Z31" s="39" t="s">
        <v>121</v>
      </c>
      <c r="AA31" s="34"/>
      <c r="AB31" s="39" t="s">
        <v>122</v>
      </c>
      <c r="AC31" s="34"/>
      <c r="AD31" s="26" t="s">
        <v>215</v>
      </c>
      <c r="AE31" s="4" t="s">
        <v>216</v>
      </c>
      <c r="AF31" s="4" t="s">
        <v>217</v>
      </c>
      <c r="AG31" s="4" t="s">
        <v>218</v>
      </c>
      <c r="AH31" s="4" t="str">
        <f>VLOOKUP(AE31,'[1]Ambiguis only'!$E:$K,6,FALSE)</f>
        <v>KCAP3_k141_55589</v>
      </c>
      <c r="AI31" s="4" t="s">
        <v>29</v>
      </c>
      <c r="AJ31" s="4" t="s">
        <v>101</v>
      </c>
      <c r="AK31" s="4" t="s">
        <v>99</v>
      </c>
      <c r="AL31" s="15" t="s">
        <v>27</v>
      </c>
      <c r="AM31" s="15" t="s">
        <v>28</v>
      </c>
    </row>
    <row r="32" spans="16:39">
      <c r="P32" s="36" t="s">
        <v>116</v>
      </c>
      <c r="Q32" s="36"/>
      <c r="R32" s="36" t="s">
        <v>117</v>
      </c>
      <c r="S32" s="36"/>
      <c r="T32" s="36" t="s">
        <v>118</v>
      </c>
      <c r="U32" s="36"/>
      <c r="V32" s="36" t="s">
        <v>119</v>
      </c>
      <c r="W32" s="36"/>
      <c r="X32" s="36" t="s">
        <v>120</v>
      </c>
      <c r="Y32" s="36"/>
      <c r="Z32" s="39" t="s">
        <v>121</v>
      </c>
      <c r="AA32" s="34"/>
      <c r="AB32" s="39" t="s">
        <v>122</v>
      </c>
      <c r="AC32" s="34"/>
      <c r="AD32" s="26" t="s">
        <v>219</v>
      </c>
      <c r="AE32" s="4" t="s">
        <v>220</v>
      </c>
      <c r="AF32" s="4" t="s">
        <v>221</v>
      </c>
      <c r="AG32" s="4" t="s">
        <v>222</v>
      </c>
      <c r="AH32" s="4" t="str">
        <f>VLOOKUP(AE32,'[1]Ambiguis only'!$E:$K,6,FALSE)</f>
        <v>TG2</v>
      </c>
      <c r="AI32" s="4" t="s">
        <v>29</v>
      </c>
      <c r="AJ32" s="4" t="s">
        <v>101</v>
      </c>
      <c r="AK32" s="4" t="s">
        <v>40</v>
      </c>
      <c r="AL32" s="15" t="s">
        <v>27</v>
      </c>
      <c r="AM32" s="15" t="s">
        <v>28</v>
      </c>
    </row>
    <row r="33" spans="16:39">
      <c r="P33" s="36" t="s">
        <v>116</v>
      </c>
      <c r="Q33" s="36"/>
      <c r="R33" s="36" t="s">
        <v>117</v>
      </c>
      <c r="S33" s="36"/>
      <c r="T33" s="36" t="s">
        <v>118</v>
      </c>
      <c r="U33" s="36"/>
      <c r="V33" s="36" t="s">
        <v>119</v>
      </c>
      <c r="W33" s="36"/>
      <c r="X33" s="36" t="s">
        <v>120</v>
      </c>
      <c r="Y33" s="36"/>
      <c r="Z33" s="39" t="s">
        <v>121</v>
      </c>
      <c r="AA33" s="34"/>
      <c r="AB33" s="39" t="s">
        <v>122</v>
      </c>
      <c r="AC33" s="34"/>
      <c r="AD33" s="26" t="s">
        <v>223</v>
      </c>
      <c r="AE33" s="4" t="s">
        <v>224</v>
      </c>
      <c r="AF33" s="4" t="s">
        <v>225</v>
      </c>
      <c r="AG33" s="4" t="s">
        <v>226</v>
      </c>
      <c r="AH33" s="4" t="str">
        <f>VLOOKUP(AE33,'[1]Ambiguis only'!$E:$K,6,FALSE)</f>
        <v>ThAv1TR274</v>
      </c>
      <c r="AI33" s="4" t="s">
        <v>24</v>
      </c>
      <c r="AJ33" s="4" t="s">
        <v>101</v>
      </c>
      <c r="AK33" s="4" t="s">
        <v>40</v>
      </c>
      <c r="AL33" s="15" t="s">
        <v>27</v>
      </c>
      <c r="AM33" s="15" t="s">
        <v>28</v>
      </c>
    </row>
    <row r="34" spans="16:39">
      <c r="P34" s="36" t="s">
        <v>116</v>
      </c>
      <c r="Q34" s="36"/>
      <c r="R34" s="36" t="s">
        <v>117</v>
      </c>
      <c r="S34" s="36"/>
      <c r="T34" s="36" t="s">
        <v>118</v>
      </c>
      <c r="U34" s="36"/>
      <c r="V34" s="36" t="s">
        <v>119</v>
      </c>
      <c r="W34" s="36"/>
      <c r="X34" s="36" t="s">
        <v>120</v>
      </c>
      <c r="Y34" s="36"/>
      <c r="Z34" s="39" t="s">
        <v>121</v>
      </c>
      <c r="AA34" s="34"/>
      <c r="AB34" s="39" t="s">
        <v>122</v>
      </c>
      <c r="AC34" s="34"/>
      <c r="AD34" s="26" t="s">
        <v>227</v>
      </c>
      <c r="AE34" s="4" t="s">
        <v>228</v>
      </c>
      <c r="AF34" s="4" t="s">
        <v>229</v>
      </c>
      <c r="AG34" s="4" t="s">
        <v>230</v>
      </c>
      <c r="AH34" s="4" t="str">
        <f>VLOOKUP(AE34,'[1]Ambiguis only'!$E:$K,6,FALSE)</f>
        <v>B4.3</v>
      </c>
      <c r="AI34" s="4" t="s">
        <v>29</v>
      </c>
      <c r="AJ34" s="4" t="s">
        <v>101</v>
      </c>
      <c r="AK34" s="4" t="s">
        <v>40</v>
      </c>
      <c r="AL34" s="15" t="s">
        <v>27</v>
      </c>
      <c r="AM34" s="15" t="s">
        <v>28</v>
      </c>
    </row>
    <row r="35" spans="16:39">
      <c r="P35" s="36" t="s">
        <v>116</v>
      </c>
      <c r="Q35" s="36"/>
      <c r="R35" s="36" t="s">
        <v>117</v>
      </c>
      <c r="S35" s="36"/>
      <c r="T35" s="36" t="s">
        <v>118</v>
      </c>
      <c r="U35" s="36"/>
      <c r="V35" s="36" t="s">
        <v>119</v>
      </c>
      <c r="W35" s="36"/>
      <c r="X35" s="36" t="s">
        <v>120</v>
      </c>
      <c r="Y35" s="36"/>
      <c r="Z35" s="39" t="s">
        <v>121</v>
      </c>
      <c r="AA35" s="34"/>
      <c r="AB35" s="39" t="s">
        <v>122</v>
      </c>
      <c r="AC35" s="34"/>
      <c r="AD35" s="26" t="s">
        <v>231</v>
      </c>
      <c r="AE35" s="4" t="s">
        <v>232</v>
      </c>
      <c r="AF35" s="4" t="s">
        <v>233</v>
      </c>
      <c r="AG35" s="4" t="s">
        <v>234</v>
      </c>
      <c r="AH35" s="4" t="str">
        <f>VLOOKUP(AE35,'[1]Ambiguis only'!$E:$K,6,FALSE)</f>
        <v>strain=VlAv43</v>
      </c>
      <c r="AI35" s="4" t="s">
        <v>29</v>
      </c>
      <c r="AJ35" s="4" t="s">
        <v>101</v>
      </c>
      <c r="AK35" s="4" t="s">
        <v>40</v>
      </c>
      <c r="AL35" s="15" t="s">
        <v>27</v>
      </c>
      <c r="AM35" s="15" t="s">
        <v>28</v>
      </c>
    </row>
    <row r="36" spans="16:39">
      <c r="P36" s="36" t="s">
        <v>116</v>
      </c>
      <c r="Q36" s="36"/>
      <c r="R36" s="36" t="s">
        <v>117</v>
      </c>
      <c r="S36" s="36"/>
      <c r="T36" s="36" t="s">
        <v>118</v>
      </c>
      <c r="U36" s="36"/>
      <c r="V36" s="36" t="s">
        <v>119</v>
      </c>
      <c r="W36" s="36"/>
      <c r="X36" s="36" t="s">
        <v>120</v>
      </c>
      <c r="Y36" s="36"/>
      <c r="Z36" s="39" t="s">
        <v>121</v>
      </c>
      <c r="AA36" s="38"/>
      <c r="AB36" s="37" t="s">
        <v>235</v>
      </c>
      <c r="AC36" s="34"/>
      <c r="AD36" s="34"/>
      <c r="AL36" s="15" t="s">
        <v>27</v>
      </c>
      <c r="AM36" s="15" t="s">
        <v>35</v>
      </c>
    </row>
    <row r="37" spans="16:39">
      <c r="P37" s="36" t="s">
        <v>116</v>
      </c>
      <c r="Q37" s="36"/>
      <c r="R37" s="36" t="s">
        <v>117</v>
      </c>
      <c r="S37" s="36"/>
      <c r="T37" s="36" t="s">
        <v>118</v>
      </c>
      <c r="U37" s="36"/>
      <c r="V37" s="36" t="s">
        <v>119</v>
      </c>
      <c r="W37" s="36"/>
      <c r="X37" s="36" t="s">
        <v>120</v>
      </c>
      <c r="Y37" s="36"/>
      <c r="Z37" s="39" t="s">
        <v>121</v>
      </c>
      <c r="AA37" s="34"/>
      <c r="AB37" s="14" t="s">
        <v>235</v>
      </c>
      <c r="AD37" s="26" t="s">
        <v>236</v>
      </c>
      <c r="AE37" s="4" t="s">
        <v>237</v>
      </c>
      <c r="AF37" s="4" t="s">
        <v>238</v>
      </c>
      <c r="AG37" s="4" t="s">
        <v>239</v>
      </c>
      <c r="AH37" s="4" t="str">
        <f>VLOOKUP(AE37,'[1]Ambiguis only'!$E:$K,6,FALSE)</f>
        <v>DhAF7</v>
      </c>
      <c r="AI37" s="4" t="s">
        <v>24</v>
      </c>
      <c r="AJ37" s="4" t="s">
        <v>101</v>
      </c>
      <c r="AK37" s="4" t="s">
        <v>40</v>
      </c>
      <c r="AL37" s="15" t="s">
        <v>27</v>
      </c>
      <c r="AM37" s="15" t="s">
        <v>28</v>
      </c>
    </row>
    <row r="38" spans="16:39">
      <c r="P38" s="36" t="s">
        <v>116</v>
      </c>
      <c r="Q38" s="36"/>
      <c r="R38" s="36" t="s">
        <v>117</v>
      </c>
      <c r="S38" s="36"/>
      <c r="T38" s="36" t="s">
        <v>118</v>
      </c>
      <c r="U38" s="36"/>
      <c r="V38" s="36" t="s">
        <v>119</v>
      </c>
      <c r="W38" s="36"/>
      <c r="X38" s="36" t="s">
        <v>120</v>
      </c>
      <c r="Y38" s="36"/>
      <c r="Z38" s="39" t="s">
        <v>121</v>
      </c>
      <c r="AA38" s="34"/>
      <c r="AB38" s="14" t="s">
        <v>235</v>
      </c>
      <c r="AD38" s="26" t="s">
        <v>240</v>
      </c>
      <c r="AE38" s="4" t="s">
        <v>241</v>
      </c>
      <c r="AF38" s="4" t="s">
        <v>242</v>
      </c>
      <c r="AG38" s="4" t="s">
        <v>243</v>
      </c>
      <c r="AH38" s="4" t="str">
        <f>VLOOKUP(AE38,'[1]Ambiguis only'!$E:$K,6,FALSE)</f>
        <v>SaSSRV1-1</v>
      </c>
      <c r="AI38" s="4" t="s">
        <v>24</v>
      </c>
      <c r="AJ38" s="4" t="s">
        <v>101</v>
      </c>
      <c r="AK38" s="4" t="s">
        <v>93</v>
      </c>
      <c r="AL38" s="15" t="s">
        <v>27</v>
      </c>
      <c r="AM38" s="15" t="s">
        <v>28</v>
      </c>
    </row>
    <row r="39" spans="16:39">
      <c r="P39" s="36" t="s">
        <v>116</v>
      </c>
      <c r="Q39" s="36"/>
      <c r="R39" s="36" t="s">
        <v>117</v>
      </c>
      <c r="S39" s="36"/>
      <c r="T39" s="36" t="s">
        <v>118</v>
      </c>
      <c r="U39" s="36"/>
      <c r="V39" s="36" t="s">
        <v>119</v>
      </c>
      <c r="W39" s="36"/>
      <c r="X39" s="36" t="s">
        <v>120</v>
      </c>
      <c r="Y39" s="36"/>
      <c r="Z39" s="39" t="s">
        <v>121</v>
      </c>
      <c r="AA39" s="34"/>
      <c r="AB39" s="14" t="s">
        <v>235</v>
      </c>
      <c r="AD39" s="26" t="s">
        <v>244</v>
      </c>
      <c r="AE39" s="4" t="s">
        <v>245</v>
      </c>
      <c r="AF39" s="4" t="s">
        <v>246</v>
      </c>
      <c r="AG39" s="4" t="s">
        <v>247</v>
      </c>
      <c r="AH39" s="4" t="str">
        <f>VLOOKUP(AE39,'[1]Ambiguis only'!$E:$K,6,FALSE)</f>
        <v>FYBPH-10</v>
      </c>
      <c r="AI39" s="4" t="s">
        <v>24</v>
      </c>
      <c r="AJ39" s="4" t="s">
        <v>101</v>
      </c>
      <c r="AK39" s="4" t="s">
        <v>94</v>
      </c>
      <c r="AL39" s="15" t="s">
        <v>27</v>
      </c>
      <c r="AM39" s="15" t="s">
        <v>28</v>
      </c>
    </row>
    <row r="40" spans="16:39">
      <c r="P40" s="36" t="s">
        <v>116</v>
      </c>
      <c r="Q40" s="36"/>
      <c r="R40" s="36" t="s">
        <v>117</v>
      </c>
      <c r="S40" s="36"/>
      <c r="T40" s="36" t="s">
        <v>118</v>
      </c>
      <c r="U40" s="36"/>
      <c r="V40" s="36" t="s">
        <v>119</v>
      </c>
      <c r="W40" s="36"/>
      <c r="X40" s="36" t="s">
        <v>120</v>
      </c>
      <c r="Y40" s="36"/>
      <c r="Z40" s="39" t="s">
        <v>121</v>
      </c>
      <c r="AA40" s="34"/>
      <c r="AB40" s="14" t="s">
        <v>235</v>
      </c>
      <c r="AD40" s="26" t="s">
        <v>248</v>
      </c>
      <c r="AE40" s="4" t="s">
        <v>249</v>
      </c>
      <c r="AF40" s="4" t="s">
        <v>250</v>
      </c>
      <c r="AG40" s="4" t="s">
        <v>251</v>
      </c>
      <c r="AH40" s="4" t="str">
        <f>VLOOKUP(AE40,'[1]Ambiguis only'!$E:$K,6,FALSE)</f>
        <v>m16</v>
      </c>
      <c r="AI40" s="4" t="s">
        <v>24</v>
      </c>
      <c r="AJ40" s="4" t="s">
        <v>101</v>
      </c>
      <c r="AK40" s="4" t="s">
        <v>93</v>
      </c>
      <c r="AL40" s="15" t="s">
        <v>27</v>
      </c>
      <c r="AM40" s="15" t="s">
        <v>28</v>
      </c>
    </row>
    <row r="41" spans="16:39">
      <c r="P41" s="36" t="s">
        <v>116</v>
      </c>
      <c r="Q41" s="36"/>
      <c r="R41" s="36" t="s">
        <v>117</v>
      </c>
      <c r="S41" s="36"/>
      <c r="T41" s="36" t="s">
        <v>118</v>
      </c>
      <c r="U41" s="36"/>
      <c r="V41" s="36" t="s">
        <v>119</v>
      </c>
      <c r="W41" s="36"/>
      <c r="X41" s="36" t="s">
        <v>120</v>
      </c>
      <c r="Y41" s="36"/>
      <c r="Z41" s="39" t="s">
        <v>121</v>
      </c>
      <c r="AA41" s="34"/>
      <c r="AB41" s="14" t="s">
        <v>235</v>
      </c>
      <c r="AD41" s="26" t="s">
        <v>252</v>
      </c>
      <c r="AE41" s="4" t="s">
        <v>253</v>
      </c>
      <c r="AF41" s="4" t="s">
        <v>254</v>
      </c>
      <c r="AG41" s="4" t="s">
        <v>255</v>
      </c>
      <c r="AI41" s="4" t="s">
        <v>24</v>
      </c>
      <c r="AJ41" s="4" t="s">
        <v>101</v>
      </c>
      <c r="AK41" s="4" t="s">
        <v>94</v>
      </c>
      <c r="AL41" s="15" t="s">
        <v>27</v>
      </c>
      <c r="AM41" s="15" t="s">
        <v>28</v>
      </c>
    </row>
    <row r="42" spans="16:39">
      <c r="P42" s="36" t="s">
        <v>116</v>
      </c>
      <c r="Q42" s="36"/>
      <c r="R42" s="36" t="s">
        <v>117</v>
      </c>
      <c r="S42" s="36"/>
      <c r="T42" s="36" t="s">
        <v>118</v>
      </c>
      <c r="U42" s="36"/>
      <c r="V42" s="36" t="s">
        <v>119</v>
      </c>
      <c r="W42" s="36"/>
      <c r="X42" s="36" t="s">
        <v>120</v>
      </c>
      <c r="Y42" s="36"/>
      <c r="Z42" s="39" t="s">
        <v>121</v>
      </c>
      <c r="AA42" s="34"/>
      <c r="AB42" s="14" t="s">
        <v>235</v>
      </c>
      <c r="AD42" s="26" t="s">
        <v>256</v>
      </c>
      <c r="AE42" s="4" t="s">
        <v>257</v>
      </c>
      <c r="AF42" s="4" t="s">
        <v>258</v>
      </c>
      <c r="AG42" s="4" t="s">
        <v>259</v>
      </c>
      <c r="AH42" s="4" t="str">
        <f>VLOOKUP(AE42,'[1]Ambiguis only'!$E:$K,6,FALSE)</f>
        <v>CZ-8</v>
      </c>
      <c r="AI42" s="4" t="s">
        <v>24</v>
      </c>
      <c r="AJ42" s="4" t="s">
        <v>101</v>
      </c>
      <c r="AK42" s="4" t="s">
        <v>40</v>
      </c>
      <c r="AL42" s="15" t="s">
        <v>27</v>
      </c>
      <c r="AM42" s="15" t="s">
        <v>28</v>
      </c>
    </row>
    <row r="43" spans="16:39">
      <c r="P43" s="36" t="s">
        <v>116</v>
      </c>
      <c r="Q43" s="36"/>
      <c r="R43" s="36" t="s">
        <v>117</v>
      </c>
      <c r="S43" s="36"/>
      <c r="T43" s="36" t="s">
        <v>118</v>
      </c>
      <c r="U43" s="36"/>
      <c r="V43" s="36" t="s">
        <v>119</v>
      </c>
      <c r="W43" s="36"/>
      <c r="X43" s="36" t="s">
        <v>120</v>
      </c>
      <c r="Y43" s="36"/>
      <c r="Z43" s="39" t="s">
        <v>121</v>
      </c>
      <c r="AA43" s="34"/>
      <c r="AB43" s="14" t="s">
        <v>235</v>
      </c>
      <c r="AD43" s="26" t="s">
        <v>260</v>
      </c>
      <c r="AE43" s="4" t="s">
        <v>261</v>
      </c>
      <c r="AF43" s="4" t="s">
        <v>262</v>
      </c>
      <c r="AG43" s="4" t="s">
        <v>263</v>
      </c>
      <c r="AH43" s="4" t="str">
        <f>VLOOKUP(AE43,'[1]Ambiguis only'!$E:$K,6,FALSE)</f>
        <v>BCS1_DN12780</v>
      </c>
      <c r="AI43" s="4" t="s">
        <v>29</v>
      </c>
      <c r="AJ43" s="4" t="s">
        <v>101</v>
      </c>
      <c r="AK43" s="4" t="s">
        <v>40</v>
      </c>
      <c r="AL43" s="15" t="s">
        <v>27</v>
      </c>
      <c r="AM43" s="15" t="s">
        <v>28</v>
      </c>
    </row>
    <row r="44" spans="16:39">
      <c r="P44" s="36" t="s">
        <v>116</v>
      </c>
      <c r="Q44" s="36"/>
      <c r="R44" s="36" t="s">
        <v>117</v>
      </c>
      <c r="S44" s="36"/>
      <c r="T44" s="36" t="s">
        <v>118</v>
      </c>
      <c r="U44" s="36"/>
      <c r="V44" s="36" t="s">
        <v>119</v>
      </c>
      <c r="W44" s="36"/>
      <c r="X44" s="36" t="s">
        <v>120</v>
      </c>
      <c r="Y44" s="36"/>
      <c r="Z44" s="39" t="s">
        <v>121</v>
      </c>
      <c r="AA44" s="34"/>
      <c r="AB44" s="14" t="s">
        <v>235</v>
      </c>
      <c r="AD44" s="26" t="s">
        <v>264</v>
      </c>
      <c r="AE44" s="4" t="s">
        <v>265</v>
      </c>
      <c r="AF44" s="4" t="s">
        <v>266</v>
      </c>
      <c r="AG44" s="4" t="s">
        <v>267</v>
      </c>
      <c r="AH44" s="4" t="str">
        <f>VLOOKUP(AE44,'[1]Ambiguis only'!$E:$K,6,FALSE)</f>
        <v>IL1</v>
      </c>
      <c r="AI44" s="4" t="s">
        <v>24</v>
      </c>
      <c r="AJ44" s="4" t="s">
        <v>101</v>
      </c>
      <c r="AK44" s="4" t="s">
        <v>40</v>
      </c>
      <c r="AL44" s="15" t="s">
        <v>27</v>
      </c>
      <c r="AM44" s="15" t="s">
        <v>28</v>
      </c>
    </row>
    <row r="45" spans="16:39">
      <c r="P45" s="36" t="s">
        <v>116</v>
      </c>
      <c r="Q45" s="36"/>
      <c r="R45" s="36" t="s">
        <v>117</v>
      </c>
      <c r="S45" s="36"/>
      <c r="T45" s="36" t="s">
        <v>118</v>
      </c>
      <c r="U45" s="36"/>
      <c r="V45" s="36" t="s">
        <v>119</v>
      </c>
      <c r="W45" s="36"/>
      <c r="X45" s="36" t="s">
        <v>120</v>
      </c>
      <c r="Y45" s="36"/>
      <c r="Z45" s="39" t="s">
        <v>121</v>
      </c>
      <c r="AA45" s="34"/>
      <c r="AB45" s="14" t="s">
        <v>235</v>
      </c>
      <c r="AD45" s="26" t="s">
        <v>268</v>
      </c>
      <c r="AE45" s="4" t="s">
        <v>269</v>
      </c>
      <c r="AF45" s="4" t="s">
        <v>270</v>
      </c>
      <c r="AG45" s="4" t="s">
        <v>271</v>
      </c>
      <c r="AH45" s="4" t="str">
        <f>VLOOKUP(AE45,'[1]Ambiguis only'!$E:$K,6,FALSE)</f>
        <v>BcUV3</v>
      </c>
      <c r="AI45" s="4" t="s">
        <v>24</v>
      </c>
      <c r="AJ45" s="4" t="s">
        <v>101</v>
      </c>
      <c r="AK45" s="4" t="s">
        <v>40</v>
      </c>
      <c r="AL45" s="15" t="s">
        <v>27</v>
      </c>
      <c r="AM45" s="15" t="s">
        <v>28</v>
      </c>
    </row>
    <row r="46" spans="16:39">
      <c r="P46" s="36" t="s">
        <v>116</v>
      </c>
      <c r="Q46" s="36"/>
      <c r="R46" s="36" t="s">
        <v>117</v>
      </c>
      <c r="S46" s="36"/>
      <c r="T46" s="36" t="s">
        <v>118</v>
      </c>
      <c r="U46" s="36"/>
      <c r="V46" s="36" t="s">
        <v>119</v>
      </c>
      <c r="W46" s="36"/>
      <c r="X46" s="36" t="s">
        <v>120</v>
      </c>
      <c r="Y46" s="36"/>
      <c r="Z46" s="39" t="s">
        <v>121</v>
      </c>
      <c r="AA46" s="34"/>
      <c r="AB46" s="37" t="s">
        <v>272</v>
      </c>
      <c r="AC46" s="34"/>
      <c r="AD46" s="34"/>
      <c r="AL46" s="15" t="s">
        <v>27</v>
      </c>
      <c r="AM46" s="15" t="s">
        <v>35</v>
      </c>
    </row>
    <row r="47" spans="16:39">
      <c r="P47" s="36" t="s">
        <v>116</v>
      </c>
      <c r="Q47" s="36"/>
      <c r="R47" s="36" t="s">
        <v>117</v>
      </c>
      <c r="S47" s="36"/>
      <c r="T47" s="36" t="s">
        <v>118</v>
      </c>
      <c r="U47" s="36"/>
      <c r="V47" s="36" t="s">
        <v>119</v>
      </c>
      <c r="W47" s="36"/>
      <c r="X47" s="36" t="s">
        <v>120</v>
      </c>
      <c r="Y47" s="36"/>
      <c r="Z47" s="39" t="s">
        <v>121</v>
      </c>
      <c r="AA47" s="34"/>
      <c r="AB47" s="14" t="s">
        <v>272</v>
      </c>
      <c r="AC47" s="34"/>
      <c r="AD47" s="26" t="s">
        <v>273</v>
      </c>
      <c r="AE47" s="4" t="s">
        <v>274</v>
      </c>
      <c r="AF47" s="4" t="s">
        <v>275</v>
      </c>
      <c r="AG47" s="4" t="s">
        <v>288</v>
      </c>
      <c r="AH47" s="4" t="str">
        <f>VLOOKUP(AE47,'[1]Ambiguis only'!$E:$K,6,FALSE)</f>
        <v>PMS-18_DN50785</v>
      </c>
      <c r="AI47" s="4" t="s">
        <v>24</v>
      </c>
      <c r="AJ47" s="4" t="s">
        <v>101</v>
      </c>
      <c r="AK47" s="4" t="s">
        <v>40</v>
      </c>
      <c r="AL47" s="15" t="s">
        <v>27</v>
      </c>
      <c r="AM47" s="15" t="s">
        <v>28</v>
      </c>
    </row>
    <row r="48" spans="16:39">
      <c r="P48" s="36" t="s">
        <v>116</v>
      </c>
      <c r="Q48" s="36"/>
      <c r="R48" s="36" t="s">
        <v>117</v>
      </c>
      <c r="S48" s="36"/>
      <c r="T48" s="36" t="s">
        <v>118</v>
      </c>
      <c r="U48" s="36"/>
      <c r="V48" s="36" t="s">
        <v>119</v>
      </c>
      <c r="W48" s="36"/>
      <c r="X48" s="36" t="s">
        <v>120</v>
      </c>
      <c r="Y48" s="36"/>
      <c r="Z48" s="39" t="s">
        <v>121</v>
      </c>
      <c r="AA48" s="34"/>
      <c r="AB48" s="14" t="s">
        <v>272</v>
      </c>
      <c r="AC48" s="34"/>
      <c r="AD48" s="26" t="s">
        <v>276</v>
      </c>
      <c r="AE48" s="4" t="s">
        <v>277</v>
      </c>
      <c r="AF48" s="4" t="s">
        <v>278</v>
      </c>
      <c r="AG48" s="4" t="s">
        <v>279</v>
      </c>
      <c r="AH48" s="4" t="str">
        <f>VLOOKUP(AE48,'[1]Ambiguis only'!$E:$K,6,FALSE)</f>
        <v>HNLG-01</v>
      </c>
      <c r="AI48" s="4" t="s">
        <v>24</v>
      </c>
      <c r="AJ48" s="4" t="s">
        <v>101</v>
      </c>
      <c r="AK48" s="4" t="s">
        <v>40</v>
      </c>
      <c r="AL48" s="15" t="s">
        <v>27</v>
      </c>
      <c r="AM48" s="15" t="s">
        <v>28</v>
      </c>
    </row>
    <row r="49" spans="16:39">
      <c r="P49" s="36" t="s">
        <v>116</v>
      </c>
      <c r="Q49" s="36"/>
      <c r="R49" s="36" t="s">
        <v>117</v>
      </c>
      <c r="S49" s="36"/>
      <c r="T49" s="36" t="s">
        <v>118</v>
      </c>
      <c r="U49" s="36"/>
      <c r="V49" s="36" t="s">
        <v>119</v>
      </c>
      <c r="W49" s="36"/>
      <c r="X49" s="36" t="s">
        <v>120</v>
      </c>
      <c r="Y49" s="36"/>
      <c r="Z49" s="39" t="s">
        <v>121</v>
      </c>
      <c r="AA49" s="34"/>
      <c r="AB49" s="14" t="s">
        <v>272</v>
      </c>
      <c r="AC49" s="34"/>
      <c r="AD49" s="26" t="s">
        <v>280</v>
      </c>
      <c r="AE49" s="4" t="s">
        <v>281</v>
      </c>
      <c r="AF49" s="4" t="s">
        <v>282</v>
      </c>
      <c r="AG49" s="4" t="s">
        <v>283</v>
      </c>
      <c r="AI49" s="4" t="s">
        <v>24</v>
      </c>
      <c r="AJ49" s="4" t="s">
        <v>101</v>
      </c>
      <c r="AK49" s="4" t="s">
        <v>40</v>
      </c>
      <c r="AL49" s="15" t="s">
        <v>27</v>
      </c>
      <c r="AM49" s="15" t="s">
        <v>28</v>
      </c>
    </row>
    <row r="50" spans="16:39">
      <c r="P50" s="36" t="s">
        <v>116</v>
      </c>
      <c r="Q50" s="36"/>
      <c r="R50" s="36" t="s">
        <v>117</v>
      </c>
      <c r="S50" s="36"/>
      <c r="T50" s="36" t="s">
        <v>118</v>
      </c>
      <c r="U50" s="36"/>
      <c r="V50" s="36" t="s">
        <v>119</v>
      </c>
      <c r="W50" s="36"/>
      <c r="X50" s="36" t="s">
        <v>120</v>
      </c>
      <c r="Y50" s="36"/>
      <c r="Z50" s="39" t="s">
        <v>121</v>
      </c>
      <c r="AA50" s="34"/>
      <c r="AB50" s="14" t="s">
        <v>272</v>
      </c>
      <c r="AC50" s="34"/>
      <c r="AD50" s="26" t="s">
        <v>284</v>
      </c>
      <c r="AE50" s="4" t="s">
        <v>285</v>
      </c>
      <c r="AF50" s="4" t="s">
        <v>286</v>
      </c>
      <c r="AG50" s="4" t="s">
        <v>287</v>
      </c>
      <c r="AI50" s="4" t="s">
        <v>24</v>
      </c>
      <c r="AJ50" s="4" t="s">
        <v>101</v>
      </c>
      <c r="AK50" s="4" t="s">
        <v>40</v>
      </c>
      <c r="AL50" s="15" t="s">
        <v>27</v>
      </c>
      <c r="AM5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O50 A51:AD1048576">
    <cfRule type="expression" dxfId="40" priority="38">
      <formula>ROW(A1)&gt;5</formula>
    </cfRule>
  </conditionalFormatting>
  <conditionalFormatting sqref="P1:P4 Q3:AC4 P51:AC1048574">
    <cfRule type="expression" dxfId="39" priority="40">
      <formula>AND(NOT(ISBLANK(P1)),COUNTA(Q1:$AD1)=0)</formula>
    </cfRule>
  </conditionalFormatting>
  <conditionalFormatting sqref="P5:P50">
    <cfRule type="expression" dxfId="38" priority="22">
      <formula>AND($AM5 = "Create new", $AN5 = "realm")=TRUE</formula>
    </cfRule>
  </conditionalFormatting>
  <conditionalFormatting sqref="P4:AC4 P51:AC1048576">
    <cfRule type="containsText" dxfId="37" priority="39" operator="containsText" text=" ">
      <formula>NOT(ISERROR(SEARCH(" ",P4)))</formula>
    </cfRule>
  </conditionalFormatting>
  <conditionalFormatting sqref="P1048575:AC1048576">
    <cfRule type="expression" dxfId="36" priority="59">
      <formula>AND(NOT(ISBLANK(P1048575)),COUNTA(Q1048575:$AD1048576)=0)</formula>
    </cfRule>
  </conditionalFormatting>
  <conditionalFormatting sqref="Q5:Q50">
    <cfRule type="expression" dxfId="35" priority="21">
      <formula>AND($AM5 = "Create new", $AN5 = "subrealm")=TRUE</formula>
    </cfRule>
  </conditionalFormatting>
  <conditionalFormatting sqref="R5:R50">
    <cfRule type="expression" dxfId="34" priority="20">
      <formula>AND($AM5 = "Create new", $AN5 = "kingdom")=TRUE</formula>
    </cfRule>
  </conditionalFormatting>
  <conditionalFormatting sqref="S5:S50">
    <cfRule type="expression" dxfId="33" priority="19">
      <formula>AND($AM5 = "Create new", $AN5 = "subkingdom")=TRUE</formula>
    </cfRule>
  </conditionalFormatting>
  <conditionalFormatting sqref="T5:T50">
    <cfRule type="expression" dxfId="32" priority="18">
      <formula>AND($AM5 = "Create new", $AN5 = "phylum")=TRUE</formula>
    </cfRule>
  </conditionalFormatting>
  <conditionalFormatting sqref="U5:U50">
    <cfRule type="expression" dxfId="31" priority="17">
      <formula>AND($AM5 = "Create new", $AN5 = "subphylum")=TRUE</formula>
    </cfRule>
  </conditionalFormatting>
  <conditionalFormatting sqref="V5:V50">
    <cfRule type="expression" dxfId="30" priority="16">
      <formula>AND($AM5 = "Create new", $AN5 = "class")=TRUE</formula>
    </cfRule>
  </conditionalFormatting>
  <conditionalFormatting sqref="W5:W50">
    <cfRule type="expression" dxfId="29" priority="15">
      <formula>AND($AM5 = "Create new", $AN5 = "subclass")=TRUE</formula>
    </cfRule>
  </conditionalFormatting>
  <conditionalFormatting sqref="X5:X50">
    <cfRule type="expression" dxfId="28" priority="23">
      <formula>AND($AM5 = "Create new", $AN5 = "order")=TRUE</formula>
    </cfRule>
  </conditionalFormatting>
  <conditionalFormatting sqref="Y5:Y50">
    <cfRule type="expression" dxfId="27" priority="14">
      <formula>AND($AM5 = "Create new", $AN5 = "suborder")=TRUE</formula>
    </cfRule>
  </conditionalFormatting>
  <conditionalFormatting sqref="AA5:AA26 P5:Z50 AB6:AB36">
    <cfRule type="containsText" dxfId="26" priority="9" operator="containsText" text="Unassigned">
      <formula>NOT(ISERROR(SEARCH("Unassigned",P5)))</formula>
    </cfRule>
  </conditionalFormatting>
  <conditionalFormatting sqref="AA5:AA26 Z5:Z50 AB6:AB36">
    <cfRule type="expression" dxfId="25" priority="34">
      <formula>AND($AM5 = "Create new", $AN5 = "family")=TRUE</formula>
    </cfRule>
  </conditionalFormatting>
  <conditionalFormatting sqref="AA27:AA35">
    <cfRule type="containsText" dxfId="24" priority="32" operator="containsText" text=" ">
      <formula>NOT(ISERROR(SEARCH(" ",AA27)))</formula>
    </cfRule>
    <cfRule type="expression" dxfId="23" priority="33">
      <formula>AND(NOT(ISBLANK(AA27)),COUNTA(AB27:$AD27)=0)</formula>
    </cfRule>
    <cfRule type="expression" dxfId="22" priority="31">
      <formula>ROW(AA27)&gt;5</formula>
    </cfRule>
  </conditionalFormatting>
  <conditionalFormatting sqref="AA36">
    <cfRule type="expression" dxfId="21" priority="29">
      <formula>AND($AM36 = "Create new", $AN36 = "family")=TRUE</formula>
    </cfRule>
    <cfRule type="containsText" dxfId="20" priority="30" operator="containsText" text="Unassigned">
      <formula>NOT(ISERROR(SEARCH("Unassigned",AA36)))</formula>
    </cfRule>
  </conditionalFormatting>
  <conditionalFormatting sqref="AA37:AA46">
    <cfRule type="expression" dxfId="19" priority="26">
      <formula>ROW(AA37)&gt;5</formula>
    </cfRule>
    <cfRule type="containsText" dxfId="18" priority="27" operator="containsText" text=" ">
      <formula>NOT(ISERROR(SEARCH(" ",AA37)))</formula>
    </cfRule>
    <cfRule type="expression" dxfId="17" priority="28">
      <formula>AND(NOT(ISBLANK(AA37)),COUNTA(AB37:$AD37)=0)</formula>
    </cfRule>
  </conditionalFormatting>
  <conditionalFormatting sqref="AA47:AC50">
    <cfRule type="expression" dxfId="16" priority="37">
      <formula>AND(NOT(ISBLANK(AA47)),COUNTA(AB47:$AD47)=0)</formula>
    </cfRule>
    <cfRule type="containsText" dxfId="15" priority="36" operator="containsText" text=" ">
      <formula>NOT(ISERROR(SEARCH(" ",AA47)))</formula>
    </cfRule>
  </conditionalFormatting>
  <conditionalFormatting sqref="AB37:AB45">
    <cfRule type="expression" dxfId="14" priority="12">
      <formula>AND(NOT(ISBLANK(AB37)),COUNTA(AC37:$AD37)=0)</formula>
    </cfRule>
    <cfRule type="containsText" dxfId="13" priority="11" operator="containsText" text=" ">
      <formula>NOT(ISERROR(SEARCH(" ",AB37)))</formula>
    </cfRule>
    <cfRule type="expression" dxfId="12" priority="10">
      <formula>ROW(AB37)&gt;5</formula>
    </cfRule>
  </conditionalFormatting>
  <conditionalFormatting sqref="AB46">
    <cfRule type="expression" dxfId="11" priority="2">
      <formula>AND($AM46 = "Create new", $AN46 = "family")=TRUE</formula>
    </cfRule>
    <cfRule type="containsText" dxfId="10" priority="1" operator="containsText" text="Unassigned">
      <formula>NOT(ISERROR(SEARCH("Unassigned",AB46)))</formula>
    </cfRule>
  </conditionalFormatting>
  <conditionalFormatting sqref="AC5:AC35">
    <cfRule type="expression" dxfId="9" priority="35">
      <formula>AND(NOT(ISBLANK(AC5)),COUNTA(AD5:$AD5)=0)</formula>
    </cfRule>
  </conditionalFormatting>
  <conditionalFormatting sqref="AC5:AC46">
    <cfRule type="containsText" dxfId="8" priority="3" operator="containsText" text=" ">
      <formula>NOT(ISERROR(SEARCH(" ",AC5)))</formula>
    </cfRule>
  </conditionalFormatting>
  <conditionalFormatting sqref="AC36:AC46">
    <cfRule type="expression" dxfId="7" priority="4">
      <formula>AND(NOT(ISBLANK(AC36)),COUNTA(AD36:$AD36)=0)</formula>
    </cfRule>
  </conditionalFormatting>
  <conditionalFormatting sqref="AC5:AD46 AA47:AD50">
    <cfRule type="expression" dxfId="6" priority="24">
      <formula>ROW(AA5)&gt;5</formula>
    </cfRule>
  </conditionalFormatting>
  <conditionalFormatting sqref="AD1:AD35 AD37:AD45 AD47:AD1048576">
    <cfRule type="expression" dxfId="5" priority="25">
      <formula>NOT(OR(OR(AD1="",AD1="Species"),_xlfn.CONCAT(AB1," ")=LEFT(AD1,LEN(AB1)+1)))</formula>
    </cfRule>
  </conditionalFormatting>
  <conditionalFormatting sqref="AD36">
    <cfRule type="expression" dxfId="4" priority="8">
      <formula>AND(NOT(ISBLANK(AD36)),COUNTA($AD36:AE36)=0)</formula>
    </cfRule>
    <cfRule type="containsText" dxfId="3" priority="7" operator="containsText" text=" ">
      <formula>NOT(ISERROR(SEARCH(" ",AD36)))</formula>
    </cfRule>
  </conditionalFormatting>
  <conditionalFormatting sqref="AD46">
    <cfRule type="containsText" dxfId="2" priority="5" operator="containsText" text=" ">
      <formula>NOT(ISERROR(SEARCH(" ",AD46)))</formula>
    </cfRule>
    <cfRule type="expression" dxfId="1" priority="6">
      <formula>AND(NOT(ISBLANK(AD46)),COUNTA($AD46:AE46)=0)</formula>
    </cfRule>
  </conditionalFormatting>
  <conditionalFormatting sqref="AM4:AM1048576">
    <cfRule type="expression" dxfId="0" priority="13">
      <formula>NOT(AM4=proposedRank)</formula>
    </cfRule>
  </conditionalFormatting>
  <dataValidations count="6">
    <dataValidation allowBlank="1" showErrorMessage="1" errorTitle="No spaces allowed" error="Taxon names above the rank of species may NOT contain spaces." promptTitle="No spaces allowed" prompt="Taxon names above the rank of species may NOT contain spaces." sqref="P1:P4 Q3:AC4 P51:AC1048576 AA37:AB37 AD46 AD36 AA38:AC50 AA27:AA35 AB6:AB36 AC5:AC37" xr:uid="{E28B2548-7112-D542-A592-7F8E7C97D14F}"/>
    <dataValidation type="custom" allowBlank="1" showInputMessage="1" showErrorMessage="1" errorTitle="Binomial Naming" error="Species name must start with the name of it's genus." promptTitle="binomial" sqref="AD1:AD3 AD47:AD1048576 AD37:AD45 AD7:AD22"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AD25 AD33:AD34" xr:uid="{F6B44584-17CB-1447-BCCC-309F2C70B20D}">
      <formula1>OR(LEFT(#REF!,LEN(#REF!))=#REF!,#REF!="Species")</formula1>
    </dataValidation>
    <dataValidation type="custom" allowBlank="1" showInputMessage="1" showErrorMessage="1" errorTitle="Binomial Naming" error="Species name must start with the name of it's genus." promptTitle="binomial" sqref="AD23:AD24" xr:uid="{1192B029-017C-F842-B2DE-0215DA384748}">
      <formula1>OR(LEFT(AD21,LEN(AB21))=AB21,AD21="Species")</formula1>
    </dataValidation>
    <dataValidation type="custom" allowBlank="1" showInputMessage="1" showErrorMessage="1" errorTitle="Binomial Naming" error="Species name must start with the name of it's genus." promptTitle="binomial" sqref="AD32" xr:uid="{44BFDDCE-BEA0-DE45-BC85-D701815EA920}">
      <formula1>OR(LEFT(AD31,LEN(AB31))=AB31,AD31="Species")</formula1>
    </dataValidation>
    <dataValidation type="custom" allowBlank="1" showInputMessage="1" showErrorMessage="1" errorTitle="Binomial Naming" error="Species name must start with the name of it's genus." promptTitle="binomial" sqref="AD5:AD6 AD35 AD26:AD31" xr:uid="{4F31428D-D618-3E4F-9F3E-C4D64C40DE42}">
      <formula1>OR(LEFT(AD2,LEN(AB2))=AB2,AD2="Species")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 AM51:AM1048576</xm:sqref>
        </x14:dataValidation>
        <x14:dataValidation type="list" errorStyle="warning" allowBlank="1" showInputMessage="1" showErrorMessage="1" xr:uid="{D4A1542F-405E-D64A-BE3C-CC6C4DBA969B}">
          <x14:formula1>
            <xm:f>'Menu Items (Do not change)'!$D:$D</xm:f>
          </x14:formula1>
          <xm:sqref>AL1:AL2 AL4 AL51:AL1048576</xm:sqref>
        </x14:dataValidation>
        <x14:dataValidation type="list" allowBlank="1" showInputMessage="1" showErrorMessage="1" xr:uid="{A06AA229-0857-F944-B8A0-A7ACB2C06BCE}">
          <x14:formula1>
            <xm:f>'Menu Items (Do not change)'!$A:$A</xm:f>
          </x14:formula1>
          <xm:sqref>AI1:AI4 AI51:AI1048576</xm:sqref>
        </x14:dataValidation>
        <x14:dataValidation type="list" allowBlank="1" showInputMessage="1" showErrorMessage="1" xr:uid="{642967BF-B8D5-C949-A6C5-EBDB9A96BA7A}">
          <x14:formula1>
            <xm:f>'Menu Items (Do not change)'!$B:$B</xm:f>
          </x14:formula1>
          <xm:sqref>AJ1:AJ4 AJ51:AJ1048576</xm:sqref>
        </x14:dataValidation>
        <x14:dataValidation type="list" allowBlank="1" showInputMessage="1" showErrorMessage="1" xr:uid="{D5517CF9-E545-E544-ACC1-445A15EC38A3}">
          <x14:formula1>
            <xm:f>'Menu Items (Do not change)'!$C:$C</xm:f>
          </x14:formula1>
          <xm:sqref>AK1:AK4 AK51:AK1048576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19921875" defaultRowHeight="15.6"/>
  <cols>
    <col min="1" max="1" width="16" bestFit="1" customWidth="1"/>
    <col min="2" max="2" width="18.796875" bestFit="1" customWidth="1"/>
    <col min="3" max="3" width="22.796875" bestFit="1" customWidth="1"/>
    <col min="4" max="5" width="13.19921875" bestFit="1" customWidth="1"/>
    <col min="6" max="6" width="2.69921875" customWidth="1"/>
    <col min="7" max="7" width="43.796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2026-01-20T07:59:42Z</dcterms:modified>
</cp:coreProperties>
</file>